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afiliados">Hoja2!$A$253:$E$287</definedName>
    <definedName name="cancer">Hoja2!$A$168:$E$205</definedName>
    <definedName name="indcred2">Hoja2!$A$1:$E$39</definedName>
    <definedName name="indicadorcatorce">Hoja3!$M$47:$Q$83</definedName>
    <definedName name="indicadorcinco">Hoja2!$H$44:$L$83</definedName>
    <definedName name="indicadorcuatro">Hoja2!$H$1:$L$42</definedName>
    <definedName name="indicadordoce">Hoja3!$A$47:$E$83</definedName>
    <definedName name="indicadornueve">Hoja3!$G$1:$K$43</definedName>
    <definedName name="indicadoronce">Hoja3!$M$1:$Q$37</definedName>
    <definedName name="indicadorseis">Hoja2!$H$86:$L$125</definedName>
    <definedName name="indicadorsiete">Hoja2!$A$85:$E$128</definedName>
    <definedName name="indicadortrece">Hoja3!$G$47:$K$89</definedName>
    <definedName name="indicaseis">Hoja2!$A$42:$E$83</definedName>
    <definedName name="indiccuatro">Hoja2!$A$42</definedName>
    <definedName name="indioco">Hoja3!$A$1:$E$43</definedName>
    <definedName name="indisei">Hoja2!$N$1:$R$40</definedName>
    <definedName name="indiseis">Hoja2!$H$86:$L$125</definedName>
    <definedName name="indisiete">Hoja2!$T$1:$X$41</definedName>
    <definedName name="mental">Hoja2!$A$208:$E$250</definedName>
    <definedName name="ssr">Hoja2!$Z$1:$AD$39</definedName>
    <definedName name="SSRT">Hoja3!$T$1:$X$39</definedName>
    <definedName name="tamizaje">Hoja2!$A$130:$E$165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" i="1"/>
  <c r="AO6" i="1" l="1"/>
  <c r="AO8" i="1"/>
  <c r="AO10" i="1"/>
  <c r="AO13" i="1"/>
  <c r="AO15" i="1"/>
  <c r="AO17" i="1"/>
  <c r="AO19" i="1"/>
  <c r="AO23" i="1"/>
  <c r="AO28" i="1"/>
  <c r="AO32" i="1"/>
  <c r="AN5" i="1"/>
  <c r="AO5" i="1" s="1"/>
  <c r="AN6" i="1"/>
  <c r="AN7" i="1"/>
  <c r="AO7" i="1" s="1"/>
  <c r="AN8" i="1"/>
  <c r="AN9" i="1"/>
  <c r="AO9" i="1" s="1"/>
  <c r="AN10" i="1"/>
  <c r="AN11" i="1"/>
  <c r="AO11" i="1" s="1"/>
  <c r="AN13" i="1"/>
  <c r="AN14" i="1"/>
  <c r="AO14" i="1" s="1"/>
  <c r="AN15" i="1"/>
  <c r="AN16" i="1"/>
  <c r="AO16" i="1" s="1"/>
  <c r="AN17" i="1"/>
  <c r="AN18" i="1"/>
  <c r="AO18" i="1" s="1"/>
  <c r="AN19" i="1"/>
  <c r="AN20" i="1"/>
  <c r="AO20" i="1" s="1"/>
  <c r="AN21" i="1"/>
  <c r="AN22" i="1"/>
  <c r="AO22" i="1" s="1"/>
  <c r="AN23" i="1"/>
  <c r="AN24" i="1"/>
  <c r="AO24" i="1" s="1"/>
  <c r="AN26" i="1"/>
  <c r="AN27" i="1"/>
  <c r="AO27" i="1" s="1"/>
  <c r="AN28" i="1"/>
  <c r="AN29" i="1"/>
  <c r="AO29" i="1" s="1"/>
  <c r="AN30" i="1"/>
  <c r="AN31" i="1"/>
  <c r="AO31" i="1" s="1"/>
  <c r="AN32" i="1"/>
  <c r="AN33" i="1"/>
  <c r="AO33" i="1" s="1"/>
  <c r="AN35" i="1"/>
  <c r="AN37" i="1"/>
  <c r="AO37" i="1" s="1"/>
  <c r="AN38" i="1"/>
  <c r="AN39" i="1"/>
  <c r="AN40" i="1"/>
  <c r="AN41" i="1"/>
  <c r="AN43" i="1"/>
  <c r="AN4" i="1"/>
  <c r="AO4" i="1" s="1"/>
  <c r="AM4" i="1"/>
  <c r="AM5" i="1"/>
  <c r="AM6" i="1"/>
  <c r="AM7" i="1"/>
  <c r="AM8" i="1"/>
  <c r="AM9" i="1"/>
  <c r="AM10" i="1"/>
  <c r="AM11" i="1"/>
  <c r="AM13" i="1"/>
  <c r="AM14" i="1"/>
  <c r="AM15" i="1"/>
  <c r="AM16" i="1"/>
  <c r="AM17" i="1"/>
  <c r="AM18" i="1"/>
  <c r="AM19" i="1"/>
  <c r="AM20" i="1"/>
  <c r="AM21" i="1"/>
  <c r="AO21" i="1" s="1"/>
  <c r="AM22" i="1"/>
  <c r="AM23" i="1"/>
  <c r="AM24" i="1"/>
  <c r="AM26" i="1"/>
  <c r="AO26" i="1" s="1"/>
  <c r="AM27" i="1"/>
  <c r="AM28" i="1"/>
  <c r="AM29" i="1"/>
  <c r="AM30" i="1"/>
  <c r="AO30" i="1" s="1"/>
  <c r="AM31" i="1"/>
  <c r="AM32" i="1"/>
  <c r="AM33" i="1"/>
  <c r="AM35" i="1"/>
  <c r="AO35" i="1" s="1"/>
  <c r="AM37" i="1"/>
  <c r="AM38" i="1"/>
  <c r="AM39" i="1"/>
  <c r="AM40" i="1"/>
  <c r="AM41" i="1"/>
  <c r="AM43" i="1"/>
  <c r="AL5" i="1"/>
  <c r="AL11" i="1"/>
  <c r="AL13" i="1"/>
  <c r="AL19" i="1"/>
  <c r="AL21" i="1"/>
  <c r="AL27" i="1"/>
  <c r="AL29" i="1"/>
  <c r="AL35" i="1"/>
  <c r="AL37" i="1"/>
  <c r="AL45" i="1"/>
  <c r="AK37" i="1"/>
  <c r="AK38" i="1"/>
  <c r="AL38" i="1" s="1"/>
  <c r="AK39" i="1"/>
  <c r="AL39" i="1" s="1"/>
  <c r="AK40" i="1"/>
  <c r="AL40" i="1" s="1"/>
  <c r="AK41" i="1"/>
  <c r="AL41" i="1" s="1"/>
  <c r="AK42" i="1"/>
  <c r="AL42" i="1" s="1"/>
  <c r="AK43" i="1"/>
  <c r="AL43" i="1" s="1"/>
  <c r="AK44" i="1"/>
  <c r="AL44" i="1" s="1"/>
  <c r="AK45" i="1"/>
  <c r="AK4" i="1"/>
  <c r="AL4" i="1" s="1"/>
  <c r="AK5" i="1"/>
  <c r="AK6" i="1"/>
  <c r="AL6" i="1" s="1"/>
  <c r="AK7" i="1"/>
  <c r="AL7" i="1" s="1"/>
  <c r="AK8" i="1"/>
  <c r="AL8" i="1" s="1"/>
  <c r="AK9" i="1"/>
  <c r="AL9" i="1" s="1"/>
  <c r="AK10" i="1"/>
  <c r="AL10" i="1" s="1"/>
  <c r="AK11" i="1"/>
  <c r="AK12" i="1"/>
  <c r="AL12" i="1" s="1"/>
  <c r="AK13" i="1"/>
  <c r="AK14" i="1"/>
  <c r="AL14" i="1" s="1"/>
  <c r="AK15" i="1"/>
  <c r="AL15" i="1" s="1"/>
  <c r="AK16" i="1"/>
  <c r="AL16" i="1" s="1"/>
  <c r="AK17" i="1"/>
  <c r="AL17" i="1" s="1"/>
  <c r="AK18" i="1"/>
  <c r="AL18" i="1" s="1"/>
  <c r="AK19" i="1"/>
  <c r="AK20" i="1"/>
  <c r="AL20" i="1" s="1"/>
  <c r="AK21" i="1"/>
  <c r="AK22" i="1"/>
  <c r="AL22" i="1" s="1"/>
  <c r="AK23" i="1"/>
  <c r="AL23" i="1" s="1"/>
  <c r="AK24" i="1"/>
  <c r="AL24" i="1" s="1"/>
  <c r="AK25" i="1"/>
  <c r="AL25" i="1" s="1"/>
  <c r="AK26" i="1"/>
  <c r="AL26" i="1" s="1"/>
  <c r="AK27" i="1"/>
  <c r="AK28" i="1"/>
  <c r="AL28" i="1" s="1"/>
  <c r="AK29" i="1"/>
  <c r="AK30" i="1"/>
  <c r="AL30" i="1" s="1"/>
  <c r="AK31" i="1"/>
  <c r="AL31" i="1" s="1"/>
  <c r="AK32" i="1"/>
  <c r="AL32" i="1" s="1"/>
  <c r="AK33" i="1"/>
  <c r="AL33" i="1" s="1"/>
  <c r="AK34" i="1"/>
  <c r="AL34" i="1" s="1"/>
  <c r="AK35" i="1"/>
  <c r="AK36" i="1"/>
  <c r="AL36" i="1" s="1"/>
  <c r="AG46" i="1"/>
  <c r="AI9" i="1"/>
  <c r="AI10" i="1"/>
  <c r="AI12" i="1"/>
  <c r="AI26" i="1"/>
  <c r="AI27" i="1"/>
  <c r="AI32" i="1"/>
  <c r="AI36" i="1"/>
  <c r="AI40" i="1"/>
  <c r="AI43" i="1"/>
  <c r="AI45" i="1"/>
  <c r="AH5" i="1"/>
  <c r="AI5" i="1" s="1"/>
  <c r="AH6" i="1"/>
  <c r="AI6" i="1" s="1"/>
  <c r="AH7" i="1"/>
  <c r="AI7" i="1" s="1"/>
  <c r="AH8" i="1"/>
  <c r="AI8" i="1" s="1"/>
  <c r="AH10" i="1"/>
  <c r="AH11" i="1"/>
  <c r="AI11" i="1" s="1"/>
  <c r="AH12" i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H28" i="1"/>
  <c r="AI28" i="1" s="1"/>
  <c r="AH29" i="1"/>
  <c r="AI29" i="1" s="1"/>
  <c r="AH30" i="1"/>
  <c r="AI30" i="1" s="1"/>
  <c r="AH31" i="1"/>
  <c r="AI31" i="1" s="1"/>
  <c r="AH33" i="1"/>
  <c r="AI33" i="1" s="1"/>
  <c r="AH34" i="1"/>
  <c r="AI34" i="1" s="1"/>
  <c r="AH35" i="1"/>
  <c r="AI35" i="1" s="1"/>
  <c r="AH37" i="1"/>
  <c r="AI37" i="1" s="1"/>
  <c r="AH38" i="1"/>
  <c r="AI38" i="1" s="1"/>
  <c r="AH39" i="1"/>
  <c r="AI39" i="1" s="1"/>
  <c r="AH41" i="1"/>
  <c r="AI41" i="1" s="1"/>
  <c r="AH42" i="1"/>
  <c r="AI42" i="1" s="1"/>
  <c r="AH44" i="1"/>
  <c r="AI44" i="1" s="1"/>
  <c r="AH4" i="1"/>
  <c r="AI4" i="1" s="1"/>
  <c r="AF9" i="1"/>
  <c r="AF24" i="1"/>
  <c r="AF30" i="1"/>
  <c r="AF31" i="1"/>
  <c r="AF36" i="1"/>
  <c r="AF44" i="1"/>
  <c r="AF45" i="1"/>
  <c r="AE5" i="1"/>
  <c r="AF5" i="1" s="1"/>
  <c r="AE6" i="1"/>
  <c r="AF6" i="1" s="1"/>
  <c r="AE7" i="1"/>
  <c r="AF7" i="1" s="1"/>
  <c r="AE8" i="1"/>
  <c r="AF8" i="1" s="1"/>
  <c r="AE10" i="1"/>
  <c r="AF10" i="1" s="1"/>
  <c r="AE11" i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5" i="1"/>
  <c r="AF25" i="1" s="1"/>
  <c r="AE26" i="1"/>
  <c r="AF26" i="1" s="1"/>
  <c r="AE27" i="1"/>
  <c r="AF27" i="1" s="1"/>
  <c r="AE28" i="1"/>
  <c r="AF28" i="1" s="1"/>
  <c r="AE29" i="1"/>
  <c r="AF29" i="1" s="1"/>
  <c r="AE32" i="1"/>
  <c r="AF32" i="1" s="1"/>
  <c r="AE33" i="1"/>
  <c r="AF33" i="1" s="1"/>
  <c r="AE34" i="1"/>
  <c r="AF34" i="1" s="1"/>
  <c r="AE35" i="1"/>
  <c r="AF35" i="1" s="1"/>
  <c r="AE37" i="1"/>
  <c r="AF37" i="1" s="1"/>
  <c r="AE38" i="1"/>
  <c r="AF38" i="1" s="1"/>
  <c r="AE39" i="1"/>
  <c r="AF39" i="1" s="1"/>
  <c r="AE40" i="1"/>
  <c r="AF40" i="1" s="1"/>
  <c r="AE41" i="1"/>
  <c r="AF41" i="1" s="1"/>
  <c r="AE42" i="1"/>
  <c r="AF42" i="1" s="1"/>
  <c r="AE43" i="1"/>
  <c r="AF43" i="1" s="1"/>
  <c r="AE4" i="1"/>
  <c r="AF4" i="1" s="1"/>
  <c r="AB5" i="1"/>
  <c r="AB6" i="1"/>
  <c r="AB7" i="1"/>
  <c r="AB8" i="1"/>
  <c r="AB9" i="1"/>
  <c r="AB10" i="1"/>
  <c r="AB11" i="1"/>
  <c r="AB12" i="1"/>
  <c r="AC12" i="1" s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C34" i="1" s="1"/>
  <c r="AA35" i="1"/>
  <c r="AA36" i="1"/>
  <c r="AA37" i="1"/>
  <c r="AA38" i="1"/>
  <c r="AA39" i="1"/>
  <c r="AA40" i="1"/>
  <c r="AA41" i="1"/>
  <c r="AA42" i="1"/>
  <c r="AA43" i="1"/>
  <c r="AA44" i="1"/>
  <c r="AA45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" i="1"/>
  <c r="V5" i="1"/>
  <c r="V6" i="1"/>
  <c r="V7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" i="1"/>
  <c r="U5" i="1"/>
  <c r="U6" i="1"/>
  <c r="U7" i="1"/>
  <c r="U8" i="1"/>
  <c r="U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1" i="1"/>
  <c r="S42" i="1"/>
  <c r="S4" i="1"/>
  <c r="R4" i="1"/>
  <c r="R5" i="1"/>
  <c r="R6" i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1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2" i="1"/>
  <c r="P43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2" i="1"/>
  <c r="O43" i="1"/>
  <c r="O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" i="1"/>
  <c r="M5" i="1"/>
  <c r="M6" i="1"/>
  <c r="M7" i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" i="1"/>
  <c r="T6" i="1" l="1"/>
  <c r="AC28" i="1"/>
  <c r="AN46" i="1"/>
  <c r="AO46" i="1" s="1"/>
  <c r="AO41" i="1"/>
  <c r="T9" i="1"/>
  <c r="AO43" i="1"/>
  <c r="AO38" i="1"/>
  <c r="AO40" i="1"/>
  <c r="AO39" i="1"/>
  <c r="AM46" i="1"/>
  <c r="AC11" i="1"/>
  <c r="AC26" i="1"/>
  <c r="AC10" i="1"/>
  <c r="AC35" i="1"/>
  <c r="AC18" i="1"/>
  <c r="AC43" i="1"/>
  <c r="AC42" i="1"/>
  <c r="T12" i="1"/>
  <c r="AC40" i="1"/>
  <c r="AC32" i="1"/>
  <c r="AC24" i="1"/>
  <c r="AC16" i="1"/>
  <c r="AC8" i="1"/>
  <c r="W43" i="1"/>
  <c r="W35" i="1"/>
  <c r="W26" i="1"/>
  <c r="W18" i="1"/>
  <c r="AC39" i="1"/>
  <c r="AC31" i="1"/>
  <c r="AC23" i="1"/>
  <c r="AC15" i="1"/>
  <c r="AC7" i="1"/>
  <c r="AC27" i="1"/>
  <c r="AC19" i="1"/>
  <c r="Z39" i="1"/>
  <c r="Z31" i="1"/>
  <c r="Z23" i="1"/>
  <c r="Z15" i="1"/>
  <c r="Z7" i="1"/>
  <c r="AC44" i="1"/>
  <c r="AC36" i="1"/>
  <c r="AC20" i="1"/>
  <c r="AA46" i="1"/>
  <c r="AC4" i="1"/>
  <c r="AC30" i="1"/>
  <c r="AC14" i="1"/>
  <c r="AC6" i="1"/>
  <c r="Z41" i="1"/>
  <c r="Z25" i="1"/>
  <c r="Z9" i="1"/>
  <c r="AC45" i="1"/>
  <c r="AC29" i="1"/>
  <c r="AC13" i="1"/>
  <c r="AC5" i="1"/>
  <c r="W40" i="1"/>
  <c r="W32" i="1"/>
  <c r="W23" i="1"/>
  <c r="W15" i="1"/>
  <c r="W6" i="1"/>
  <c r="AC38" i="1"/>
  <c r="AC22" i="1"/>
  <c r="Z33" i="1"/>
  <c r="Z17" i="1"/>
  <c r="AC37" i="1"/>
  <c r="AC21" i="1"/>
  <c r="T39" i="1"/>
  <c r="T30" i="1"/>
  <c r="T22" i="1"/>
  <c r="T14" i="1"/>
  <c r="T21" i="1"/>
  <c r="Z4" i="1"/>
  <c r="Z37" i="1"/>
  <c r="Z29" i="1"/>
  <c r="Z21" i="1"/>
  <c r="Z13" i="1"/>
  <c r="Z5" i="1"/>
  <c r="AC41" i="1"/>
  <c r="AC33" i="1"/>
  <c r="AC25" i="1"/>
  <c r="AC17" i="1"/>
  <c r="AC9" i="1"/>
  <c r="Z44" i="1"/>
  <c r="Z20" i="1"/>
  <c r="Z43" i="1"/>
  <c r="Z35" i="1"/>
  <c r="Z27" i="1"/>
  <c r="Z19" i="1"/>
  <c r="Z11" i="1"/>
  <c r="T40" i="1"/>
  <c r="T32" i="1"/>
  <c r="T23" i="1"/>
  <c r="T15" i="1"/>
  <c r="T7" i="1"/>
  <c r="W34" i="1"/>
  <c r="W25" i="1"/>
  <c r="W17" i="1"/>
  <c r="W8" i="1"/>
  <c r="W41" i="1"/>
  <c r="W33" i="1"/>
  <c r="W24" i="1"/>
  <c r="W16" i="1"/>
  <c r="W7" i="1"/>
  <c r="Z42" i="1"/>
  <c r="Z34" i="1"/>
  <c r="Z26" i="1"/>
  <c r="Z18" i="1"/>
  <c r="Z10" i="1"/>
  <c r="Z36" i="1"/>
  <c r="AB46" i="1"/>
  <c r="T38" i="1"/>
  <c r="T29" i="1"/>
  <c r="T5" i="1"/>
  <c r="W39" i="1"/>
  <c r="Z40" i="1"/>
  <c r="Z32" i="1"/>
  <c r="Z24" i="1"/>
  <c r="Z16" i="1"/>
  <c r="Z8" i="1"/>
  <c r="Z28" i="1"/>
  <c r="Z12" i="1"/>
  <c r="W38" i="1"/>
  <c r="W29" i="1"/>
  <c r="W21" i="1"/>
  <c r="W13" i="1"/>
  <c r="T11" i="1"/>
  <c r="W4" i="1"/>
  <c r="W37" i="1"/>
  <c r="W28" i="1"/>
  <c r="W20" i="1"/>
  <c r="W12" i="1"/>
  <c r="Z38" i="1"/>
  <c r="Z30" i="1"/>
  <c r="Z22" i="1"/>
  <c r="Z14" i="1"/>
  <c r="Z6" i="1"/>
  <c r="R46" i="1"/>
  <c r="L46" i="1"/>
  <c r="W30" i="1"/>
  <c r="W5" i="1"/>
  <c r="W22" i="1"/>
  <c r="T36" i="1"/>
  <c r="T27" i="1"/>
  <c r="T19" i="1"/>
  <c r="T37" i="1"/>
  <c r="T28" i="1"/>
  <c r="T20" i="1"/>
  <c r="T4" i="1"/>
  <c r="T35" i="1"/>
  <c r="T26" i="1"/>
  <c r="T18" i="1"/>
  <c r="T10" i="1"/>
  <c r="W44" i="1"/>
  <c r="W36" i="1"/>
  <c r="W27" i="1"/>
  <c r="W19" i="1"/>
  <c r="W11" i="1"/>
  <c r="O46" i="1"/>
  <c r="W14" i="1"/>
  <c r="T42" i="1"/>
  <c r="T34" i="1"/>
  <c r="T25" i="1"/>
  <c r="T17" i="1"/>
  <c r="X46" i="1"/>
  <c r="T13" i="1"/>
  <c r="T41" i="1"/>
  <c r="T33" i="1"/>
  <c r="T24" i="1"/>
  <c r="T16" i="1"/>
  <c r="T8" i="1"/>
  <c r="W9" i="1"/>
  <c r="W42" i="1"/>
  <c r="Y46" i="1"/>
  <c r="S46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28" i="1"/>
  <c r="Q29" i="1"/>
  <c r="Q30" i="1"/>
  <c r="Q32" i="1"/>
  <c r="Q33" i="1"/>
  <c r="Q34" i="1"/>
  <c r="Q35" i="1"/>
  <c r="Q36" i="1"/>
  <c r="Q37" i="1"/>
  <c r="Q38" i="1"/>
  <c r="Q39" i="1"/>
  <c r="Q40" i="1"/>
  <c r="Q42" i="1"/>
  <c r="Q43" i="1"/>
  <c r="Q22" i="1"/>
  <c r="Q23" i="1"/>
  <c r="Q24" i="1"/>
  <c r="Q25" i="1"/>
  <c r="Q26" i="1"/>
  <c r="Q27" i="1"/>
  <c r="Q18" i="1"/>
  <c r="Q19" i="1"/>
  <c r="Q20" i="1"/>
  <c r="Q21" i="1"/>
  <c r="Q17" i="1"/>
  <c r="AC46" i="1" l="1"/>
  <c r="T46" i="1"/>
  <c r="Z46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" i="1"/>
  <c r="I46" i="1"/>
  <c r="H5" i="1" l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5" i="1"/>
  <c r="H37" i="1"/>
  <c r="H38" i="1"/>
  <c r="H39" i="1"/>
  <c r="H40" i="1"/>
  <c r="H41" i="1"/>
  <c r="H43" i="1"/>
  <c r="H4" i="1"/>
  <c r="F46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5" i="1"/>
  <c r="E37" i="1"/>
  <c r="E38" i="1"/>
  <c r="E39" i="1"/>
  <c r="E40" i="1"/>
  <c r="E41" i="1"/>
  <c r="E42" i="1"/>
  <c r="E43" i="1"/>
  <c r="E44" i="1"/>
  <c r="E4" i="1"/>
  <c r="E5" i="1"/>
  <c r="E6" i="1"/>
  <c r="E7" i="1"/>
  <c r="E8" i="1"/>
  <c r="E9" i="1"/>
  <c r="E10" i="1"/>
  <c r="E11" i="1"/>
  <c r="E13" i="1"/>
  <c r="AJ46" i="1" l="1"/>
  <c r="AK46" i="1"/>
  <c r="AL46" i="1" s="1"/>
  <c r="AE46" i="1" l="1"/>
  <c r="AH46" i="1"/>
  <c r="AI46" i="1" s="1"/>
  <c r="AD46" i="1"/>
  <c r="P46" i="1"/>
  <c r="Q46" i="1" s="1"/>
  <c r="M46" i="1"/>
  <c r="N46" i="1" s="1"/>
  <c r="J46" i="1"/>
  <c r="K46" i="1" s="1"/>
  <c r="D46" i="1"/>
  <c r="E46" i="1" s="1"/>
  <c r="G46" i="1"/>
  <c r="H46" i="1" s="1"/>
  <c r="C46" i="1"/>
  <c r="AF46" i="1" l="1"/>
  <c r="U46" i="1"/>
  <c r="V46" i="1"/>
  <c r="W46" i="1" l="1"/>
</calcChain>
</file>

<file path=xl/sharedStrings.xml><?xml version="1.0" encoding="utf-8"?>
<sst xmlns="http://schemas.openxmlformats.org/spreadsheetml/2006/main" count="1806" uniqueCount="69">
  <si>
    <t>EESS</t>
  </si>
  <si>
    <t>Categoría</t>
  </si>
  <si>
    <t>Quintil</t>
  </si>
  <si>
    <t>Den. Acumulado</t>
  </si>
  <si>
    <t>Num. Acumulado</t>
  </si>
  <si>
    <t>0000001866 | Corrales</t>
  </si>
  <si>
    <t>I-4</t>
  </si>
  <si>
    <t>0000001867 | San Isidro</t>
  </si>
  <si>
    <t>I-2</t>
  </si>
  <si>
    <t>0000001868 | Malval</t>
  </si>
  <si>
    <t>0000001869 | La Cruz</t>
  </si>
  <si>
    <t>I-3</t>
  </si>
  <si>
    <t>0000001870 | San Jacinto</t>
  </si>
  <si>
    <t>0000001871 | Rica Playa</t>
  </si>
  <si>
    <t>I-1</t>
  </si>
  <si>
    <t>0000001872 | Vaqueria</t>
  </si>
  <si>
    <t>0000001873 | Casa Blanqueada</t>
  </si>
  <si>
    <t>0000001875 | Pampas De Hospital</t>
  </si>
  <si>
    <t>0000001876 | Cabuyal</t>
  </si>
  <si>
    <t>0000001877 | Cruz Blanca.</t>
  </si>
  <si>
    <t>0000001878 | El Limon</t>
  </si>
  <si>
    <t>0000001879 | San Juan De La Virgen</t>
  </si>
  <si>
    <t>0000001880 | Cerro Blanco</t>
  </si>
  <si>
    <t>0000001881 | Garbanzal</t>
  </si>
  <si>
    <t>0000001882 | Pampa Grande</t>
  </si>
  <si>
    <t>0000001883 | Puerto Pizarro</t>
  </si>
  <si>
    <t>0000001884 | Andres Araujo Moran</t>
  </si>
  <si>
    <t>0000001885 | Aguas Verdes</t>
  </si>
  <si>
    <t>0000001886 | Cuchareta Baja</t>
  </si>
  <si>
    <t>0000001889 | Loma Saavedra</t>
  </si>
  <si>
    <t>0000001890 | Matapalo</t>
  </si>
  <si>
    <t>0000001891 | Papayal</t>
  </si>
  <si>
    <t>0000001892 | La Palma</t>
  </si>
  <si>
    <t>0000001893 | Uña De Gato</t>
  </si>
  <si>
    <t>0000001894 | El Porvenir.</t>
  </si>
  <si>
    <t>0000001895 | Lechugal</t>
  </si>
  <si>
    <t>0000001896 | Zarumilla</t>
  </si>
  <si>
    <t>0000001898 | Trigal</t>
  </si>
  <si>
    <t>0000001900 | Zorritos</t>
  </si>
  <si>
    <t>0000001901 | Grau</t>
  </si>
  <si>
    <t>0000001902 | Cancas</t>
  </si>
  <si>
    <t>0000001903 | Acapulco.</t>
  </si>
  <si>
    <t>0000001904 | Bocapan.</t>
  </si>
  <si>
    <t>0000001906 | Pajaritos</t>
  </si>
  <si>
    <t>Avance Abril</t>
  </si>
  <si>
    <t>Total</t>
  </si>
  <si>
    <t>0000001874 | Oidor</t>
  </si>
  <si>
    <t>0000001887 | Pocitos</t>
  </si>
  <si>
    <t>0000001897 | Cañaveral</t>
  </si>
  <si>
    <t>0000001899 | La Choza</t>
  </si>
  <si>
    <t>0000001905 | Barrancos.</t>
  </si>
  <si>
    <t>0000001907 | Capitan Hoyle *</t>
  </si>
  <si>
    <t>0000023014 | Gerardo Gonzales Villegas</t>
  </si>
  <si>
    <t xml:space="preserve">1.N°. acumulado de partos registrados, de mujeres adscritas a la Región/IGSS con 4 examenes de laboratorio en el primer trimestre, y al menos 4 controles </t>
  </si>
  <si>
    <t>2.N°. acumulado de partos registrados, de mujeres adscritas a la Región/IGSS suplementadas con hierro y acido folico y con dosaje de hemoglobina</t>
  </si>
  <si>
    <t>3.N°. de asegurados entre 12 y 17 años en la Región/IGSS atendidos en Salud Reproductiva</t>
  </si>
  <si>
    <t>4.N°. acumulado de niños asegurados (Subsidiado y NRUS) adscritos a la Región/IGSS que en el periodo de evaluación cumplieron 28 días edad y que, cuentan con 2 CRED antes de cumplir 16 días de edad.</t>
  </si>
  <si>
    <t>5.N°. acumulado de niños asegurados (Subsidiado y NRUS) adscritos a la Región/IGSS que en el periodo de evaluación cumplieron 12 meses de edad y que en su primer año de vida han recibido suplementacion completa de hierro elemental y cuentan 11 CRED</t>
  </si>
  <si>
    <t>9.N°. acumulado de prestaciones preventivas del I Nivel de Atencion</t>
  </si>
  <si>
    <t>12.N° acumulado de asegurados al SIS adscritos en la Región/IGSS tamizados en problemas de Salud Mental</t>
  </si>
  <si>
    <t xml:space="preserve"> 14.Número acumulado de niños que cuenten con afiliación permanente al SIS (Subsidiado y NRUS) antes de los 30 dias de nacido</t>
  </si>
  <si>
    <t>Avance %</t>
  </si>
  <si>
    <t>6.N° acumulado de niños asegurados (Subsidiado y NRUS) adscritos a la Región/IGSS que en el periodo de evaluación cumplieron 2 años, que han recibido suplementacion completa de hierro elemental y cuentan 6 CRED cumplidos</t>
  </si>
  <si>
    <t>Den. DIRESA</t>
  </si>
  <si>
    <t>7.N°: N° acumulado de niños asegurados (Subsidiado y NRUS) adscritos a la Región/IGSS que en el periodo de evaluación cumplieron 3 años de edad, que han recibido suplementacion completa de hierro elemental, con 4 CRED cumplidos.</t>
  </si>
  <si>
    <t xml:space="preserve"> N° acumulado de niñas y niños menores de 36 meses (que cumplenque cumplen 15, 27 y 39 meses)  asegurados SIS en la Región/IGSS que han recibido hierro elemental de acuerdo a la edad, con dosaje de hemoglobina </t>
  </si>
  <si>
    <t xml:space="preserve"> 11.N°  acumulado de asegurados SIS a partir de 18 años con tamizaje de Diabetes e Hipertensión Arterial, Dislipidemias y Sobrepeso/Obesidad</t>
  </si>
  <si>
    <t>12.N° . acumulado de mujeres entre 25 a 64 N° acumulado de mujeres entre 25 a 64 años aseguradas al SIS en la Región/IGSS, que se realizaron el examen de PAPaños aseguradas al SIS en la Región/IGSS, que se realizaron el examen de PAP</t>
  </si>
  <si>
    <t>EVALUACIÓN DEL PRIMER TRIMESTE INDICADORES CÁPITA 2016 -SIS ACUMULADO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</si>
</sst>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3B8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" fontId="2" fillId="14" borderId="1" xfId="1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1" fontId="2" fillId="14" borderId="7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2" fillId="14" borderId="2" xfId="1" applyNumberFormat="1" applyFont="1" applyFill="1" applyBorder="1" applyAlignment="1">
      <alignment horizontal="center" vertical="center" wrapText="1"/>
    </xf>
    <xf numFmtId="164" fontId="2" fillId="14" borderId="7" xfId="1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1" fontId="2" fillId="14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1" fontId="2" fillId="14" borderId="14" xfId="1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2" fillId="14" borderId="19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12" borderId="21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workbookViewId="0">
      <pane xSplit="2" ySplit="3" topLeftCell="G37" activePane="bottomRight" state="frozen"/>
      <selection pane="topRight" activeCell="C1" sqref="C1"/>
      <selection pane="bottomLeft" activeCell="A3" sqref="A3"/>
      <selection pane="bottomRight" activeCell="K31" sqref="K31"/>
    </sheetView>
  </sheetViews>
  <sheetFormatPr baseColWidth="10" defaultRowHeight="15" x14ac:dyDescent="0.25"/>
  <cols>
    <col min="1" max="1" width="30.42578125" customWidth="1"/>
    <col min="2" max="2" width="0.28515625" customWidth="1"/>
    <col min="3" max="3" width="11.5703125" customWidth="1"/>
    <col min="4" max="5" width="8.5703125" customWidth="1"/>
    <col min="6" max="6" width="11.140625" customWidth="1"/>
    <col min="7" max="7" width="7.85546875" customWidth="1"/>
    <col min="8" max="8" width="10" customWidth="1"/>
    <col min="9" max="10" width="11" customWidth="1"/>
    <col min="11" max="11" width="6.7109375" customWidth="1"/>
    <col min="12" max="12" width="12.85546875" customWidth="1"/>
    <col min="13" max="14" width="10.42578125" customWidth="1"/>
    <col min="15" max="15" width="14.28515625" customWidth="1"/>
    <col min="16" max="20" width="12.5703125" customWidth="1"/>
    <col min="21" max="21" width="14.28515625" customWidth="1"/>
    <col min="22" max="23" width="10" customWidth="1"/>
    <col min="24" max="24" width="14.5703125" customWidth="1"/>
    <col min="25" max="26" width="12.85546875" customWidth="1"/>
    <col min="27" max="27" width="11.28515625" customWidth="1"/>
    <col min="28" max="29" width="10" customWidth="1"/>
    <col min="30" max="38" width="7" customWidth="1"/>
    <col min="39" max="39" width="12.85546875" customWidth="1"/>
    <col min="40" max="41" width="9.7109375" customWidth="1"/>
  </cols>
  <sheetData>
    <row r="1" spans="1:43" x14ac:dyDescent="0.25">
      <c r="C1" s="60" t="s">
        <v>68</v>
      </c>
      <c r="D1" s="60"/>
      <c r="E1" s="60"/>
      <c r="F1" s="60"/>
      <c r="G1" s="60"/>
      <c r="H1" s="60"/>
      <c r="I1" s="60"/>
      <c r="J1" s="60"/>
      <c r="K1" s="60"/>
      <c r="L1" s="61" t="s">
        <v>68</v>
      </c>
      <c r="M1" s="61"/>
      <c r="N1" s="61"/>
      <c r="O1" s="61"/>
      <c r="P1" s="61"/>
      <c r="Q1" s="61"/>
      <c r="R1" s="61"/>
      <c r="S1" s="61"/>
      <c r="T1" s="61"/>
      <c r="U1" s="61" t="s">
        <v>68</v>
      </c>
      <c r="V1" s="61"/>
      <c r="W1" s="61"/>
      <c r="X1" s="61"/>
      <c r="Y1" s="61"/>
      <c r="Z1" s="61"/>
      <c r="AA1" s="61"/>
      <c r="AB1" s="61"/>
      <c r="AC1" s="61"/>
      <c r="AD1" s="61" t="s">
        <v>68</v>
      </c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3" ht="84" customHeight="1" x14ac:dyDescent="0.25">
      <c r="C2" s="62" t="s">
        <v>53</v>
      </c>
      <c r="D2" s="63"/>
      <c r="E2" s="64"/>
      <c r="F2" s="65" t="s">
        <v>54</v>
      </c>
      <c r="G2" s="66"/>
      <c r="H2" s="67"/>
      <c r="I2" s="68" t="s">
        <v>55</v>
      </c>
      <c r="J2" s="69"/>
      <c r="K2" s="70"/>
      <c r="L2" s="71" t="s">
        <v>56</v>
      </c>
      <c r="M2" s="72"/>
      <c r="N2" s="73"/>
      <c r="O2" s="74" t="s">
        <v>57</v>
      </c>
      <c r="P2" s="75"/>
      <c r="Q2" s="75"/>
      <c r="R2" s="77" t="s">
        <v>62</v>
      </c>
      <c r="S2" s="78"/>
      <c r="T2" s="79"/>
      <c r="U2" s="76" t="s">
        <v>64</v>
      </c>
      <c r="V2" s="76"/>
      <c r="W2" s="76"/>
      <c r="X2" s="80" t="s">
        <v>65</v>
      </c>
      <c r="Y2" s="80"/>
      <c r="Z2" s="80"/>
      <c r="AA2" s="81" t="s">
        <v>58</v>
      </c>
      <c r="AB2" s="81"/>
      <c r="AC2" s="81"/>
      <c r="AD2" s="82" t="s">
        <v>66</v>
      </c>
      <c r="AE2" s="82"/>
      <c r="AF2" s="82"/>
      <c r="AG2" s="58" t="s">
        <v>67</v>
      </c>
      <c r="AH2" s="58"/>
      <c r="AI2" s="58"/>
      <c r="AJ2" s="59" t="s">
        <v>59</v>
      </c>
      <c r="AK2" s="59"/>
      <c r="AL2" s="59"/>
      <c r="AM2" s="56" t="s">
        <v>60</v>
      </c>
      <c r="AN2" s="56"/>
      <c r="AO2" s="35"/>
      <c r="AP2" s="57"/>
      <c r="AQ2" s="57"/>
    </row>
    <row r="3" spans="1:43" ht="31.5" customHeight="1" x14ac:dyDescent="0.25">
      <c r="A3" s="1" t="s">
        <v>0</v>
      </c>
      <c r="B3" s="18" t="s">
        <v>1</v>
      </c>
      <c r="C3" s="19" t="s">
        <v>3</v>
      </c>
      <c r="D3" s="19" t="s">
        <v>44</v>
      </c>
      <c r="E3" s="19" t="s">
        <v>61</v>
      </c>
      <c r="F3" s="19" t="s">
        <v>3</v>
      </c>
      <c r="G3" s="25" t="s">
        <v>44</v>
      </c>
      <c r="H3" s="33" t="s">
        <v>61</v>
      </c>
      <c r="I3" s="27" t="s">
        <v>63</v>
      </c>
      <c r="J3" s="19" t="s">
        <v>44</v>
      </c>
      <c r="K3" s="34" t="s">
        <v>61</v>
      </c>
      <c r="L3" s="25" t="s">
        <v>3</v>
      </c>
      <c r="M3" s="37" t="s">
        <v>44</v>
      </c>
      <c r="N3" s="37" t="s">
        <v>61</v>
      </c>
      <c r="O3" s="33" t="s">
        <v>3</v>
      </c>
      <c r="P3" s="37" t="s">
        <v>44</v>
      </c>
      <c r="Q3" s="37" t="s">
        <v>61</v>
      </c>
      <c r="R3" s="37" t="s">
        <v>3</v>
      </c>
      <c r="S3" s="37" t="s">
        <v>44</v>
      </c>
      <c r="T3" s="37" t="s">
        <v>61</v>
      </c>
      <c r="U3" s="37" t="s">
        <v>3</v>
      </c>
      <c r="V3" s="37" t="s">
        <v>44</v>
      </c>
      <c r="W3" s="37" t="s">
        <v>61</v>
      </c>
      <c r="X3" s="37" t="s">
        <v>3</v>
      </c>
      <c r="Y3" s="37" t="s">
        <v>44</v>
      </c>
      <c r="Z3" s="37" t="s">
        <v>61</v>
      </c>
      <c r="AA3" s="37" t="s">
        <v>3</v>
      </c>
      <c r="AB3" s="37" t="s">
        <v>44</v>
      </c>
      <c r="AC3" s="37" t="s">
        <v>61</v>
      </c>
      <c r="AD3" s="37" t="s">
        <v>63</v>
      </c>
      <c r="AE3" s="37" t="s">
        <v>44</v>
      </c>
      <c r="AF3" s="37" t="s">
        <v>61</v>
      </c>
      <c r="AG3" s="37" t="s">
        <v>3</v>
      </c>
      <c r="AH3" s="37" t="s">
        <v>44</v>
      </c>
      <c r="AI3" s="37" t="s">
        <v>61</v>
      </c>
      <c r="AJ3" s="33" t="s">
        <v>3</v>
      </c>
      <c r="AK3" s="37" t="s">
        <v>44</v>
      </c>
      <c r="AL3" s="37" t="s">
        <v>61</v>
      </c>
      <c r="AM3" s="37" t="s">
        <v>3</v>
      </c>
      <c r="AN3" s="37" t="s">
        <v>44</v>
      </c>
      <c r="AO3" s="37" t="s">
        <v>61</v>
      </c>
    </row>
    <row r="4" spans="1:43" ht="15.75" customHeight="1" x14ac:dyDescent="0.25">
      <c r="A4" s="20" t="s">
        <v>5</v>
      </c>
      <c r="B4" s="2" t="s">
        <v>6</v>
      </c>
      <c r="C4" s="2">
        <v>25</v>
      </c>
      <c r="D4" s="7">
        <v>2</v>
      </c>
      <c r="E4" s="24">
        <f t="shared" ref="E4:E11" si="0">D4*100/C4</f>
        <v>8</v>
      </c>
      <c r="F4" s="2">
        <v>25</v>
      </c>
      <c r="G4" s="16">
        <v>9</v>
      </c>
      <c r="H4" s="24">
        <f>G4*100/F4</f>
        <v>36</v>
      </c>
      <c r="I4" s="28">
        <v>133</v>
      </c>
      <c r="J4" s="9">
        <f>VLOOKUP(A4,SSRT,5,FALSE)</f>
        <v>21</v>
      </c>
      <c r="K4" s="24">
        <f>J4*100/I4</f>
        <v>15.789473684210526</v>
      </c>
      <c r="L4" s="13">
        <f>VLOOKUP(A4,indicadorcuatro,4,FALSE)</f>
        <v>59</v>
      </c>
      <c r="M4" s="43">
        <f>VLOOKUP(A4,indicadorcuatro,5,FALSE)</f>
        <v>19</v>
      </c>
      <c r="N4" s="44">
        <f>M4*100/L4</f>
        <v>32.203389830508478</v>
      </c>
      <c r="O4" s="45">
        <f t="shared" ref="O4:O30" si="1">VLOOKUP(A4,indicadorcinco,4,FALSE)</f>
        <v>48</v>
      </c>
      <c r="P4" s="46">
        <f t="shared" ref="P4:P30" si="2">VLOOKUP(A4,indicadorcinco,5,FALSE)</f>
        <v>0</v>
      </c>
      <c r="Q4" s="47">
        <f t="shared" ref="Q4:Q16" si="3">P4*100/O4</f>
        <v>0</v>
      </c>
      <c r="R4" s="45">
        <f t="shared" ref="R4:R30" si="4">VLOOKUP(A4,indisei,4,FALSE)</f>
        <v>47</v>
      </c>
      <c r="S4" s="48">
        <f t="shared" ref="S4:S30" si="5">VLOOKUP(A4,indisei,5,FALSE)</f>
        <v>0</v>
      </c>
      <c r="T4" s="49">
        <f>S4*100/R4</f>
        <v>0</v>
      </c>
      <c r="U4" s="50">
        <f t="shared" ref="U4:U9" si="6">VLOOKUP(A4,indisiete,4,FALSE)</f>
        <v>54</v>
      </c>
      <c r="V4" s="46">
        <f t="shared" ref="V4:V9" si="7">VLOOKUP(A4,indisiete,5,FALSE)</f>
        <v>0</v>
      </c>
      <c r="W4" s="38">
        <f t="shared" ref="W4:W44" si="8">V4*100/U4</f>
        <v>0</v>
      </c>
      <c r="X4" s="51">
        <f t="shared" ref="X4:X44" si="9">VLOOKUP(A4,indioco,4,FALSE)</f>
        <v>155</v>
      </c>
      <c r="Y4" s="46">
        <f t="shared" ref="Y4:Y44" si="10">VLOOKUP(A4,indioco,5,FALSE)</f>
        <v>2</v>
      </c>
      <c r="Z4" s="38">
        <f>Y4*100/X4</f>
        <v>1.2903225806451613</v>
      </c>
      <c r="AA4" s="51">
        <f t="shared" ref="AA4:AA45" si="11">VLOOKUP(A4,indicadornueve,4,FALSE)</f>
        <v>5800</v>
      </c>
      <c r="AB4" s="46">
        <f t="shared" ref="AB4:AB45" si="12">VLOOKUP(A4,indicadornueve,5,FALSE)</f>
        <v>2660</v>
      </c>
      <c r="AC4" s="38">
        <f>AB4*100/AA4</f>
        <v>45.862068965517238</v>
      </c>
      <c r="AD4" s="51">
        <v>194</v>
      </c>
      <c r="AE4" s="46">
        <f>VLOOKUP(A4,indicadoronce,5,FALSE)</f>
        <v>209</v>
      </c>
      <c r="AF4" s="38">
        <f>AE4*100/AD4</f>
        <v>107.73195876288659</v>
      </c>
      <c r="AG4" s="51">
        <v>167</v>
      </c>
      <c r="AH4" s="46">
        <f>VLOOKUP(A4,indicadordoce,5,FALSE)</f>
        <v>66</v>
      </c>
      <c r="AI4" s="38">
        <f>AH4*100/AG4</f>
        <v>39.520958083832333</v>
      </c>
      <c r="AJ4" s="52">
        <v>891</v>
      </c>
      <c r="AK4" s="11">
        <f t="shared" ref="AK4:AK45" si="13">VLOOKUP(A4,indicadortrece,5,FALSE)</f>
        <v>1826</v>
      </c>
      <c r="AL4" s="38">
        <f>AK4*100/AJ4</f>
        <v>204.93827160493828</v>
      </c>
      <c r="AM4" s="4">
        <f t="shared" ref="AM4:AM11" si="14">VLOOKUP(A4,indicadorcatorce,4,FALSE)</f>
        <v>25</v>
      </c>
      <c r="AN4" s="51">
        <f t="shared" ref="AN4:AN11" si="15">VLOOKUP(A4,indicadorcatorce,5,FALSE)</f>
        <v>5</v>
      </c>
      <c r="AO4" s="38">
        <f>AN4*100/AM4</f>
        <v>20</v>
      </c>
    </row>
    <row r="5" spans="1:43" ht="18.75" customHeight="1" x14ac:dyDescent="0.25">
      <c r="A5" s="20" t="s">
        <v>7</v>
      </c>
      <c r="B5" s="2" t="s">
        <v>8</v>
      </c>
      <c r="C5" s="2">
        <v>15</v>
      </c>
      <c r="D5" s="7">
        <v>7</v>
      </c>
      <c r="E5" s="24">
        <f t="shared" si="0"/>
        <v>46.666666666666664</v>
      </c>
      <c r="F5" s="2">
        <v>15</v>
      </c>
      <c r="G5" s="16">
        <v>5</v>
      </c>
      <c r="H5" s="24">
        <f t="shared" ref="H5:H43" si="16">G5*100/F5</f>
        <v>33.333333333333336</v>
      </c>
      <c r="I5" s="28">
        <v>40</v>
      </c>
      <c r="J5" s="9">
        <f>VLOOKUP(A5,SSRT,5,FALSE)</f>
        <v>32</v>
      </c>
      <c r="K5" s="24">
        <f t="shared" ref="K5:K44" si="17">J5*100/I5</f>
        <v>80</v>
      </c>
      <c r="L5" s="13">
        <f>VLOOKUP(A5,indicadorcuatro,4,FALSE)</f>
        <v>14</v>
      </c>
      <c r="M5" s="16">
        <f>VLOOKUP(A5,indicadorcuatro,5,FALSE)</f>
        <v>4</v>
      </c>
      <c r="N5" s="24">
        <f t="shared" ref="N5:N44" si="18">M5*100/L5</f>
        <v>28.571428571428573</v>
      </c>
      <c r="O5" s="2">
        <f t="shared" si="1"/>
        <v>19</v>
      </c>
      <c r="P5" s="10">
        <f t="shared" si="2"/>
        <v>0</v>
      </c>
      <c r="Q5" s="36">
        <f t="shared" si="3"/>
        <v>0</v>
      </c>
      <c r="R5" s="2">
        <f t="shared" si="4"/>
        <v>29</v>
      </c>
      <c r="S5" s="7">
        <f t="shared" si="5"/>
        <v>3</v>
      </c>
      <c r="T5" s="38">
        <f t="shared" ref="T5:T42" si="19">S5*100/R5</f>
        <v>10.344827586206897</v>
      </c>
      <c r="U5" s="29">
        <f t="shared" si="6"/>
        <v>11</v>
      </c>
      <c r="V5" s="10">
        <f t="shared" si="7"/>
        <v>0</v>
      </c>
      <c r="W5" s="38">
        <f t="shared" si="8"/>
        <v>0</v>
      </c>
      <c r="X5" s="51">
        <f t="shared" si="9"/>
        <v>55</v>
      </c>
      <c r="Y5" s="46">
        <f t="shared" si="10"/>
        <v>2</v>
      </c>
      <c r="Z5" s="38">
        <f t="shared" ref="Z5:Z44" si="20">Y5*100/X5</f>
        <v>3.6363636363636362</v>
      </c>
      <c r="AA5" s="51">
        <f t="shared" si="11"/>
        <v>1561</v>
      </c>
      <c r="AB5" s="46">
        <f t="shared" si="12"/>
        <v>989</v>
      </c>
      <c r="AC5" s="38">
        <f t="shared" ref="AC5:AC46" si="21">AB5*100/AA5</f>
        <v>63.35682254964766</v>
      </c>
      <c r="AD5" s="4">
        <v>65</v>
      </c>
      <c r="AE5" s="46">
        <f>VLOOKUP(A5,indicadoronce,5,FALSE)</f>
        <v>74</v>
      </c>
      <c r="AF5" s="38">
        <f t="shared" ref="AF5:AF45" si="22">AE5*100/AD5</f>
        <v>113.84615384615384</v>
      </c>
      <c r="AG5" s="4">
        <v>55</v>
      </c>
      <c r="AH5" s="46">
        <f>VLOOKUP(A5,indicadordoce,5,FALSE)</f>
        <v>29</v>
      </c>
      <c r="AI5" s="38">
        <f t="shared" ref="AI5:AI45" si="23">AH5*100/AG5</f>
        <v>52.727272727272727</v>
      </c>
      <c r="AJ5" s="6">
        <v>232</v>
      </c>
      <c r="AK5" s="11">
        <f t="shared" si="13"/>
        <v>571</v>
      </c>
      <c r="AL5" s="38">
        <f t="shared" ref="AL5:AL45" si="24">AK5*100/AJ5</f>
        <v>246.12068965517241</v>
      </c>
      <c r="AM5" s="4">
        <f t="shared" si="14"/>
        <v>15</v>
      </c>
      <c r="AN5" s="51">
        <f t="shared" si="15"/>
        <v>0</v>
      </c>
      <c r="AO5" s="38">
        <f t="shared" ref="AO5:AO43" si="25">AN5*100/AM5</f>
        <v>0</v>
      </c>
    </row>
    <row r="6" spans="1:43" ht="15.75" customHeight="1" x14ac:dyDescent="0.25">
      <c r="A6" s="20" t="s">
        <v>9</v>
      </c>
      <c r="B6" s="2" t="s">
        <v>8</v>
      </c>
      <c r="C6" s="2">
        <v>5</v>
      </c>
      <c r="D6" s="7">
        <v>1</v>
      </c>
      <c r="E6" s="24">
        <f t="shared" si="0"/>
        <v>20</v>
      </c>
      <c r="F6" s="2">
        <v>5</v>
      </c>
      <c r="G6" s="16">
        <v>2</v>
      </c>
      <c r="H6" s="24">
        <f t="shared" si="16"/>
        <v>40</v>
      </c>
      <c r="I6" s="28">
        <v>29</v>
      </c>
      <c r="J6" s="9">
        <f>VLOOKUP(A6,SSRT,5,FALSE)</f>
        <v>12</v>
      </c>
      <c r="K6" s="24">
        <f t="shared" si="17"/>
        <v>41.379310344827587</v>
      </c>
      <c r="L6" s="13">
        <f>VLOOKUP(A6,indicadorcuatro,4,FALSE)</f>
        <v>7</v>
      </c>
      <c r="M6" s="16">
        <f>VLOOKUP(A6,indicadorcuatro,5,FALSE)</f>
        <v>3</v>
      </c>
      <c r="N6" s="24">
        <f t="shared" si="18"/>
        <v>42.857142857142854</v>
      </c>
      <c r="O6" s="2">
        <f t="shared" si="1"/>
        <v>10</v>
      </c>
      <c r="P6" s="10">
        <f t="shared" si="2"/>
        <v>0</v>
      </c>
      <c r="Q6" s="36">
        <f t="shared" si="3"/>
        <v>0</v>
      </c>
      <c r="R6" s="2">
        <f t="shared" si="4"/>
        <v>13</v>
      </c>
      <c r="S6" s="7">
        <f t="shared" si="5"/>
        <v>0</v>
      </c>
      <c r="T6" s="38">
        <f t="shared" si="19"/>
        <v>0</v>
      </c>
      <c r="U6" s="29">
        <f t="shared" si="6"/>
        <v>11</v>
      </c>
      <c r="V6" s="10">
        <f t="shared" si="7"/>
        <v>0</v>
      </c>
      <c r="W6" s="38">
        <f t="shared" si="8"/>
        <v>0</v>
      </c>
      <c r="X6" s="51">
        <f t="shared" si="9"/>
        <v>35</v>
      </c>
      <c r="Y6" s="46">
        <f t="shared" si="10"/>
        <v>1</v>
      </c>
      <c r="Z6" s="38">
        <f t="shared" si="20"/>
        <v>2.8571428571428572</v>
      </c>
      <c r="AA6" s="51">
        <f t="shared" si="11"/>
        <v>1372</v>
      </c>
      <c r="AB6" s="46">
        <f t="shared" si="12"/>
        <v>692</v>
      </c>
      <c r="AC6" s="38">
        <f t="shared" si="21"/>
        <v>50.437317784256557</v>
      </c>
      <c r="AD6" s="4">
        <v>52</v>
      </c>
      <c r="AE6" s="46">
        <f>VLOOKUP(A6,indicadoronce,5,FALSE)</f>
        <v>23</v>
      </c>
      <c r="AF6" s="38">
        <f t="shared" si="22"/>
        <v>44.230769230769234</v>
      </c>
      <c r="AG6" s="4">
        <v>56</v>
      </c>
      <c r="AH6" s="46">
        <f>VLOOKUP(A6,indicadordoce,5,FALSE)</f>
        <v>34</v>
      </c>
      <c r="AI6" s="38">
        <f t="shared" si="23"/>
        <v>60.714285714285715</v>
      </c>
      <c r="AJ6" s="6">
        <v>285</v>
      </c>
      <c r="AK6" s="11">
        <f t="shared" si="13"/>
        <v>486</v>
      </c>
      <c r="AL6" s="38">
        <f t="shared" si="24"/>
        <v>170.52631578947367</v>
      </c>
      <c r="AM6" s="4">
        <f t="shared" si="14"/>
        <v>4</v>
      </c>
      <c r="AN6" s="51">
        <f t="shared" si="15"/>
        <v>0</v>
      </c>
      <c r="AO6" s="38">
        <f t="shared" si="25"/>
        <v>0</v>
      </c>
    </row>
    <row r="7" spans="1:43" ht="17.25" customHeight="1" x14ac:dyDescent="0.25">
      <c r="A7" s="20" t="s">
        <v>10</v>
      </c>
      <c r="B7" s="2" t="s">
        <v>11</v>
      </c>
      <c r="C7" s="2">
        <v>24</v>
      </c>
      <c r="D7" s="7">
        <v>12</v>
      </c>
      <c r="E7" s="24">
        <f t="shared" si="0"/>
        <v>50</v>
      </c>
      <c r="F7" s="2">
        <v>24</v>
      </c>
      <c r="G7" s="16">
        <v>7</v>
      </c>
      <c r="H7" s="24">
        <f t="shared" si="16"/>
        <v>29.166666666666668</v>
      </c>
      <c r="I7" s="28">
        <v>79</v>
      </c>
      <c r="J7" s="9">
        <f>VLOOKUP(A7,SSRT,5,FALSE)</f>
        <v>18</v>
      </c>
      <c r="K7" s="24">
        <f t="shared" si="17"/>
        <v>22.784810126582279</v>
      </c>
      <c r="L7" s="13">
        <f>VLOOKUP(A7,indicadorcuatro,4,FALSE)</f>
        <v>42</v>
      </c>
      <c r="M7" s="16">
        <f>VLOOKUP(A7,indicadorcuatro,5,FALSE)</f>
        <v>12</v>
      </c>
      <c r="N7" s="24">
        <f t="shared" si="18"/>
        <v>28.571428571428573</v>
      </c>
      <c r="O7" s="2">
        <f t="shared" si="1"/>
        <v>45</v>
      </c>
      <c r="P7" s="10">
        <f t="shared" si="2"/>
        <v>0</v>
      </c>
      <c r="Q7" s="36">
        <f t="shared" si="3"/>
        <v>0</v>
      </c>
      <c r="R7" s="2">
        <f t="shared" si="4"/>
        <v>45</v>
      </c>
      <c r="S7" s="7">
        <f t="shared" si="5"/>
        <v>0</v>
      </c>
      <c r="T7" s="38">
        <f t="shared" si="19"/>
        <v>0</v>
      </c>
      <c r="U7" s="29">
        <f t="shared" si="6"/>
        <v>46</v>
      </c>
      <c r="V7" s="10">
        <f t="shared" si="7"/>
        <v>0</v>
      </c>
      <c r="W7" s="38">
        <f t="shared" si="8"/>
        <v>0</v>
      </c>
      <c r="X7" s="51">
        <f t="shared" si="9"/>
        <v>123</v>
      </c>
      <c r="Y7" s="46">
        <f t="shared" si="10"/>
        <v>5</v>
      </c>
      <c r="Z7" s="38">
        <f t="shared" si="20"/>
        <v>4.0650406504065044</v>
      </c>
      <c r="AA7" s="51">
        <f t="shared" si="11"/>
        <v>4304</v>
      </c>
      <c r="AB7" s="46">
        <f t="shared" si="12"/>
        <v>2085</v>
      </c>
      <c r="AC7" s="38">
        <f t="shared" si="21"/>
        <v>48.443308550185876</v>
      </c>
      <c r="AD7" s="4">
        <v>112</v>
      </c>
      <c r="AE7" s="46">
        <f>VLOOKUP(A7,indicadoronce,5,FALSE)</f>
        <v>85</v>
      </c>
      <c r="AF7" s="38">
        <f t="shared" si="22"/>
        <v>75.892857142857139</v>
      </c>
      <c r="AG7" s="4">
        <v>136</v>
      </c>
      <c r="AH7" s="46">
        <f>VLOOKUP(A7,indicadordoce,5,FALSE)</f>
        <v>28</v>
      </c>
      <c r="AI7" s="38">
        <f t="shared" si="23"/>
        <v>20.588235294117649</v>
      </c>
      <c r="AJ7" s="6">
        <v>589</v>
      </c>
      <c r="AK7" s="11">
        <f t="shared" si="13"/>
        <v>577</v>
      </c>
      <c r="AL7" s="38">
        <f t="shared" si="24"/>
        <v>97.962648556876061</v>
      </c>
      <c r="AM7" s="4">
        <f t="shared" si="14"/>
        <v>24</v>
      </c>
      <c r="AN7" s="51">
        <f t="shared" si="15"/>
        <v>1</v>
      </c>
      <c r="AO7" s="38">
        <f t="shared" si="25"/>
        <v>4.166666666666667</v>
      </c>
    </row>
    <row r="8" spans="1:43" ht="18.75" customHeight="1" x14ac:dyDescent="0.25">
      <c r="A8" s="20" t="s">
        <v>12</v>
      </c>
      <c r="B8" s="2" t="s">
        <v>11</v>
      </c>
      <c r="C8" s="2">
        <v>8</v>
      </c>
      <c r="D8" s="7">
        <v>1</v>
      </c>
      <c r="E8" s="24">
        <f t="shared" si="0"/>
        <v>12.5</v>
      </c>
      <c r="F8" s="2">
        <v>8</v>
      </c>
      <c r="G8" s="16">
        <v>6</v>
      </c>
      <c r="H8" s="24">
        <f t="shared" si="16"/>
        <v>75</v>
      </c>
      <c r="I8" s="28">
        <v>40</v>
      </c>
      <c r="J8" s="9">
        <f>VLOOKUP(A8,SSRT,5,FALSE)</f>
        <v>3</v>
      </c>
      <c r="K8" s="24">
        <f t="shared" si="17"/>
        <v>7.5</v>
      </c>
      <c r="L8" s="13">
        <f>VLOOKUP(A8,indicadorcuatro,4,FALSE)</f>
        <v>12</v>
      </c>
      <c r="M8" s="16">
        <f>VLOOKUP(A8,indicadorcuatro,5,FALSE)</f>
        <v>6</v>
      </c>
      <c r="N8" s="24">
        <f t="shared" si="18"/>
        <v>50</v>
      </c>
      <c r="O8" s="2">
        <f t="shared" si="1"/>
        <v>17</v>
      </c>
      <c r="P8" s="10">
        <f t="shared" si="2"/>
        <v>0</v>
      </c>
      <c r="Q8" s="36">
        <f t="shared" si="3"/>
        <v>0</v>
      </c>
      <c r="R8" s="2">
        <f t="shared" si="4"/>
        <v>18</v>
      </c>
      <c r="S8" s="7">
        <f t="shared" si="5"/>
        <v>1</v>
      </c>
      <c r="T8" s="38">
        <f t="shared" si="19"/>
        <v>5.5555555555555554</v>
      </c>
      <c r="U8" s="29">
        <f t="shared" si="6"/>
        <v>19</v>
      </c>
      <c r="V8" s="10">
        <f t="shared" si="7"/>
        <v>3</v>
      </c>
      <c r="W8" s="38">
        <f t="shared" si="8"/>
        <v>15.789473684210526</v>
      </c>
      <c r="X8" s="51">
        <f t="shared" si="9"/>
        <v>45</v>
      </c>
      <c r="Y8" s="46">
        <f t="shared" si="10"/>
        <v>6</v>
      </c>
      <c r="Z8" s="38">
        <f t="shared" si="20"/>
        <v>13.333333333333334</v>
      </c>
      <c r="AA8" s="51">
        <f t="shared" si="11"/>
        <v>3114</v>
      </c>
      <c r="AB8" s="46">
        <f t="shared" si="12"/>
        <v>1504</v>
      </c>
      <c r="AC8" s="38">
        <f t="shared" si="21"/>
        <v>48.298008991650612</v>
      </c>
      <c r="AD8" s="4">
        <v>107</v>
      </c>
      <c r="AE8" s="46">
        <f>VLOOKUP(A8,indicadoronce,5,FALSE)</f>
        <v>82</v>
      </c>
      <c r="AF8" s="38">
        <f t="shared" si="22"/>
        <v>76.635514018691595</v>
      </c>
      <c r="AG8" s="4">
        <v>84</v>
      </c>
      <c r="AH8" s="46">
        <f>VLOOKUP(A8,indicadordoce,5,FALSE)</f>
        <v>42</v>
      </c>
      <c r="AI8" s="38">
        <f t="shared" si="23"/>
        <v>50</v>
      </c>
      <c r="AJ8" s="6">
        <v>304</v>
      </c>
      <c r="AK8" s="11">
        <f t="shared" si="13"/>
        <v>1388</v>
      </c>
      <c r="AL8" s="38">
        <f t="shared" si="24"/>
        <v>456.57894736842104</v>
      </c>
      <c r="AM8" s="4">
        <f t="shared" si="14"/>
        <v>8</v>
      </c>
      <c r="AN8" s="51">
        <f t="shared" si="15"/>
        <v>1</v>
      </c>
      <c r="AO8" s="38">
        <f t="shared" si="25"/>
        <v>12.5</v>
      </c>
    </row>
    <row r="9" spans="1:43" ht="17.25" customHeight="1" x14ac:dyDescent="0.25">
      <c r="A9" s="20" t="s">
        <v>13</v>
      </c>
      <c r="B9" s="2" t="s">
        <v>14</v>
      </c>
      <c r="C9" s="2">
        <v>1</v>
      </c>
      <c r="D9" s="7">
        <v>0</v>
      </c>
      <c r="E9" s="24">
        <f t="shared" si="0"/>
        <v>0</v>
      </c>
      <c r="F9" s="2">
        <v>1</v>
      </c>
      <c r="G9" s="16">
        <v>0</v>
      </c>
      <c r="H9" s="24">
        <f t="shared" si="16"/>
        <v>0</v>
      </c>
      <c r="I9" s="28">
        <v>9</v>
      </c>
      <c r="J9" s="9">
        <f>VLOOKUP(A9,SSRT,5,FALSE)</f>
        <v>1</v>
      </c>
      <c r="K9" s="24">
        <f t="shared" si="17"/>
        <v>11.111111111111111</v>
      </c>
      <c r="L9" s="13">
        <v>0</v>
      </c>
      <c r="M9" s="16">
        <v>0</v>
      </c>
      <c r="N9" s="24">
        <v>0</v>
      </c>
      <c r="O9" s="2">
        <f t="shared" si="1"/>
        <v>3</v>
      </c>
      <c r="P9" s="10">
        <f t="shared" si="2"/>
        <v>0</v>
      </c>
      <c r="Q9" s="36">
        <f t="shared" si="3"/>
        <v>0</v>
      </c>
      <c r="R9" s="2">
        <f t="shared" si="4"/>
        <v>3</v>
      </c>
      <c r="S9" s="7">
        <f t="shared" si="5"/>
        <v>0</v>
      </c>
      <c r="T9" s="38">
        <f t="shared" si="19"/>
        <v>0</v>
      </c>
      <c r="U9" s="29">
        <f t="shared" si="6"/>
        <v>6</v>
      </c>
      <c r="V9" s="10">
        <f t="shared" si="7"/>
        <v>1</v>
      </c>
      <c r="W9" s="38">
        <f t="shared" si="8"/>
        <v>16.666666666666668</v>
      </c>
      <c r="X9" s="51">
        <f t="shared" si="9"/>
        <v>13</v>
      </c>
      <c r="Y9" s="46">
        <f t="shared" si="10"/>
        <v>2</v>
      </c>
      <c r="Z9" s="38">
        <f t="shared" si="20"/>
        <v>15.384615384615385</v>
      </c>
      <c r="AA9" s="51">
        <f t="shared" si="11"/>
        <v>484</v>
      </c>
      <c r="AB9" s="46">
        <f t="shared" si="12"/>
        <v>163</v>
      </c>
      <c r="AC9" s="38">
        <f t="shared" si="21"/>
        <v>33.67768595041322</v>
      </c>
      <c r="AD9" s="4">
        <v>20</v>
      </c>
      <c r="AE9" s="46">
        <v>0</v>
      </c>
      <c r="AF9" s="38">
        <f t="shared" si="22"/>
        <v>0</v>
      </c>
      <c r="AG9" s="4">
        <v>17</v>
      </c>
      <c r="AH9" s="46">
        <v>0</v>
      </c>
      <c r="AI9" s="38">
        <f t="shared" si="23"/>
        <v>0</v>
      </c>
      <c r="AJ9" s="6">
        <v>56</v>
      </c>
      <c r="AK9" s="11">
        <f t="shared" si="13"/>
        <v>245</v>
      </c>
      <c r="AL9" s="38">
        <f t="shared" si="24"/>
        <v>437.5</v>
      </c>
      <c r="AM9" s="4">
        <f t="shared" si="14"/>
        <v>1</v>
      </c>
      <c r="AN9" s="51">
        <f t="shared" si="15"/>
        <v>0</v>
      </c>
      <c r="AO9" s="38">
        <f t="shared" si="25"/>
        <v>0</v>
      </c>
    </row>
    <row r="10" spans="1:43" ht="18" customHeight="1" x14ac:dyDescent="0.25">
      <c r="A10" s="20" t="s">
        <v>15</v>
      </c>
      <c r="B10" s="2" t="s">
        <v>8</v>
      </c>
      <c r="C10" s="2">
        <v>4</v>
      </c>
      <c r="D10" s="7">
        <v>0</v>
      </c>
      <c r="E10" s="24">
        <f t="shared" si="0"/>
        <v>0</v>
      </c>
      <c r="F10" s="2">
        <v>4</v>
      </c>
      <c r="G10" s="16">
        <v>1</v>
      </c>
      <c r="H10" s="24">
        <f t="shared" si="16"/>
        <v>25</v>
      </c>
      <c r="I10" s="28">
        <v>7</v>
      </c>
      <c r="J10" s="9">
        <f>VLOOKUP(A10,SSRT,5,FALSE)</f>
        <v>1</v>
      </c>
      <c r="K10" s="24">
        <f t="shared" si="17"/>
        <v>14.285714285714286</v>
      </c>
      <c r="L10" s="13">
        <f t="shared" ref="L10:L44" si="26">VLOOKUP(A10,indicadorcuatro,4,FALSE)</f>
        <v>1</v>
      </c>
      <c r="M10" s="16">
        <f t="shared" ref="M10:M44" si="27">VLOOKUP(A10,indicadorcuatro,5,FALSE)</f>
        <v>1</v>
      </c>
      <c r="N10" s="24">
        <f t="shared" si="18"/>
        <v>100</v>
      </c>
      <c r="O10" s="2">
        <f t="shared" si="1"/>
        <v>3</v>
      </c>
      <c r="P10" s="10">
        <f t="shared" si="2"/>
        <v>0</v>
      </c>
      <c r="Q10" s="36">
        <f t="shared" si="3"/>
        <v>0</v>
      </c>
      <c r="R10" s="2">
        <f t="shared" si="4"/>
        <v>1</v>
      </c>
      <c r="S10" s="7">
        <f t="shared" si="5"/>
        <v>0</v>
      </c>
      <c r="T10" s="38">
        <f t="shared" si="19"/>
        <v>0</v>
      </c>
      <c r="U10" s="29">
        <v>0</v>
      </c>
      <c r="V10" s="10">
        <v>0</v>
      </c>
      <c r="W10" s="38">
        <v>0</v>
      </c>
      <c r="X10" s="51">
        <f t="shared" si="9"/>
        <v>7</v>
      </c>
      <c r="Y10" s="46">
        <f t="shared" si="10"/>
        <v>0</v>
      </c>
      <c r="Z10" s="38">
        <f t="shared" si="20"/>
        <v>0</v>
      </c>
      <c r="AA10" s="51">
        <f t="shared" si="11"/>
        <v>524</v>
      </c>
      <c r="AB10" s="46">
        <f t="shared" si="12"/>
        <v>165</v>
      </c>
      <c r="AC10" s="38">
        <f t="shared" si="21"/>
        <v>31.488549618320612</v>
      </c>
      <c r="AD10" s="4">
        <v>30</v>
      </c>
      <c r="AE10" s="46">
        <f t="shared" ref="AE10:AE23" si="28">VLOOKUP(A10,indicadoronce,5,FALSE)</f>
        <v>17</v>
      </c>
      <c r="AF10" s="38">
        <f t="shared" si="22"/>
        <v>56.666666666666664</v>
      </c>
      <c r="AG10" s="4">
        <v>34</v>
      </c>
      <c r="AH10" s="46">
        <f t="shared" ref="AH10:AH26" si="29">VLOOKUP(A10,indicadordoce,5,FALSE)</f>
        <v>13</v>
      </c>
      <c r="AI10" s="38">
        <f t="shared" si="23"/>
        <v>38.235294117647058</v>
      </c>
      <c r="AJ10" s="6">
        <v>61</v>
      </c>
      <c r="AK10" s="11">
        <f t="shared" si="13"/>
        <v>271</v>
      </c>
      <c r="AL10" s="38">
        <f t="shared" si="24"/>
        <v>444.26229508196724</v>
      </c>
      <c r="AM10" s="4">
        <f t="shared" si="14"/>
        <v>3</v>
      </c>
      <c r="AN10" s="51">
        <f t="shared" si="15"/>
        <v>0</v>
      </c>
      <c r="AO10" s="38">
        <f t="shared" si="25"/>
        <v>0</v>
      </c>
    </row>
    <row r="11" spans="1:43" ht="17.25" customHeight="1" x14ac:dyDescent="0.25">
      <c r="A11" s="20" t="s">
        <v>16</v>
      </c>
      <c r="B11" s="2" t="s">
        <v>8</v>
      </c>
      <c r="C11" s="2">
        <v>3</v>
      </c>
      <c r="D11" s="7">
        <v>2</v>
      </c>
      <c r="E11" s="24">
        <f t="shared" si="0"/>
        <v>66.666666666666671</v>
      </c>
      <c r="F11" s="2">
        <v>3</v>
      </c>
      <c r="G11" s="16">
        <v>2</v>
      </c>
      <c r="H11" s="24">
        <f t="shared" si="16"/>
        <v>66.666666666666671</v>
      </c>
      <c r="I11" s="28">
        <v>9</v>
      </c>
      <c r="J11" s="9">
        <f>VLOOKUP(A11,SSRT,5,FALSE)</f>
        <v>3</v>
      </c>
      <c r="K11" s="24">
        <f t="shared" si="17"/>
        <v>33.333333333333336</v>
      </c>
      <c r="L11" s="13">
        <f t="shared" si="26"/>
        <v>4</v>
      </c>
      <c r="M11" s="16">
        <f t="shared" si="27"/>
        <v>0</v>
      </c>
      <c r="N11" s="24">
        <f t="shared" si="18"/>
        <v>0</v>
      </c>
      <c r="O11" s="2">
        <f t="shared" si="1"/>
        <v>1</v>
      </c>
      <c r="P11" s="10">
        <f t="shared" si="2"/>
        <v>0</v>
      </c>
      <c r="Q11" s="36">
        <f t="shared" si="3"/>
        <v>0</v>
      </c>
      <c r="R11" s="2">
        <f t="shared" si="4"/>
        <v>3</v>
      </c>
      <c r="S11" s="7">
        <f t="shared" si="5"/>
        <v>1</v>
      </c>
      <c r="T11" s="38">
        <f t="shared" si="19"/>
        <v>33.333333333333336</v>
      </c>
      <c r="U11" s="29">
        <f t="shared" ref="U11:U30" si="30">VLOOKUP(A11,indisiete,4,FALSE)</f>
        <v>2</v>
      </c>
      <c r="V11" s="10">
        <f t="shared" ref="V11:V30" si="31">VLOOKUP(A11,indisiete,5,FALSE)</f>
        <v>0</v>
      </c>
      <c r="W11" s="38">
        <f t="shared" si="8"/>
        <v>0</v>
      </c>
      <c r="X11" s="51">
        <f t="shared" si="9"/>
        <v>7</v>
      </c>
      <c r="Y11" s="46">
        <f t="shared" si="10"/>
        <v>2</v>
      </c>
      <c r="Z11" s="38">
        <f t="shared" si="20"/>
        <v>28.571428571428573</v>
      </c>
      <c r="AA11" s="51">
        <f t="shared" si="11"/>
        <v>907</v>
      </c>
      <c r="AB11" s="46">
        <f t="shared" si="12"/>
        <v>518</v>
      </c>
      <c r="AC11" s="38">
        <f t="shared" si="21"/>
        <v>57.111356119073868</v>
      </c>
      <c r="AD11" s="4">
        <v>28</v>
      </c>
      <c r="AE11" s="46">
        <f t="shared" si="28"/>
        <v>7</v>
      </c>
      <c r="AF11" s="38">
        <f t="shared" si="22"/>
        <v>25</v>
      </c>
      <c r="AG11" s="4">
        <v>34</v>
      </c>
      <c r="AH11" s="46">
        <f t="shared" si="29"/>
        <v>12</v>
      </c>
      <c r="AI11" s="38">
        <f t="shared" si="23"/>
        <v>35.294117647058826</v>
      </c>
      <c r="AJ11" s="6">
        <v>84</v>
      </c>
      <c r="AK11" s="11">
        <f t="shared" si="13"/>
        <v>381</v>
      </c>
      <c r="AL11" s="38">
        <f t="shared" si="24"/>
        <v>453.57142857142856</v>
      </c>
      <c r="AM11" s="4">
        <f t="shared" si="14"/>
        <v>2</v>
      </c>
      <c r="AN11" s="51">
        <f t="shared" si="15"/>
        <v>0</v>
      </c>
      <c r="AO11" s="38">
        <f t="shared" si="25"/>
        <v>0</v>
      </c>
    </row>
    <row r="12" spans="1:43" ht="15.75" customHeight="1" x14ac:dyDescent="0.25">
      <c r="A12" s="20" t="s">
        <v>46</v>
      </c>
      <c r="B12" s="2" t="s">
        <v>14</v>
      </c>
      <c r="C12" s="2">
        <v>0</v>
      </c>
      <c r="D12" s="7">
        <v>0</v>
      </c>
      <c r="E12" s="24">
        <v>0</v>
      </c>
      <c r="F12" s="2">
        <v>0</v>
      </c>
      <c r="G12" s="16">
        <v>0</v>
      </c>
      <c r="H12" s="24">
        <v>0</v>
      </c>
      <c r="I12" s="28">
        <v>6</v>
      </c>
      <c r="J12" s="9">
        <f>VLOOKUP(A12,SSRT,5,FALSE)</f>
        <v>1</v>
      </c>
      <c r="K12" s="24">
        <f t="shared" si="17"/>
        <v>16.666666666666668</v>
      </c>
      <c r="L12" s="13">
        <f t="shared" si="26"/>
        <v>1</v>
      </c>
      <c r="M12" s="16">
        <f t="shared" si="27"/>
        <v>1</v>
      </c>
      <c r="N12" s="24">
        <f t="shared" si="18"/>
        <v>100</v>
      </c>
      <c r="O12" s="2">
        <f t="shared" si="1"/>
        <v>3</v>
      </c>
      <c r="P12" s="10">
        <f t="shared" si="2"/>
        <v>0</v>
      </c>
      <c r="Q12" s="36">
        <f t="shared" si="3"/>
        <v>0</v>
      </c>
      <c r="R12" s="2">
        <f t="shared" si="4"/>
        <v>2</v>
      </c>
      <c r="S12" s="7">
        <f t="shared" si="5"/>
        <v>1</v>
      </c>
      <c r="T12" s="38">
        <f t="shared" si="19"/>
        <v>50</v>
      </c>
      <c r="U12" s="29">
        <f t="shared" si="30"/>
        <v>3</v>
      </c>
      <c r="V12" s="10">
        <f t="shared" si="31"/>
        <v>1</v>
      </c>
      <c r="W12" s="38">
        <f t="shared" si="8"/>
        <v>33.333333333333336</v>
      </c>
      <c r="X12" s="51">
        <f t="shared" si="9"/>
        <v>8</v>
      </c>
      <c r="Y12" s="46">
        <f t="shared" si="10"/>
        <v>1</v>
      </c>
      <c r="Z12" s="38">
        <f t="shared" si="20"/>
        <v>12.5</v>
      </c>
      <c r="AA12" s="51">
        <f t="shared" si="11"/>
        <v>764</v>
      </c>
      <c r="AB12" s="46">
        <f t="shared" si="12"/>
        <v>243</v>
      </c>
      <c r="AC12" s="38">
        <f t="shared" si="21"/>
        <v>31.806282722513089</v>
      </c>
      <c r="AD12" s="4">
        <v>28</v>
      </c>
      <c r="AE12" s="46">
        <f t="shared" si="28"/>
        <v>32</v>
      </c>
      <c r="AF12" s="38">
        <f t="shared" si="22"/>
        <v>114.28571428571429</v>
      </c>
      <c r="AG12" s="4">
        <v>20</v>
      </c>
      <c r="AH12" s="46">
        <f t="shared" si="29"/>
        <v>13</v>
      </c>
      <c r="AI12" s="38">
        <f t="shared" si="23"/>
        <v>65</v>
      </c>
      <c r="AJ12" s="6">
        <v>48</v>
      </c>
      <c r="AK12" s="11">
        <f t="shared" si="13"/>
        <v>279</v>
      </c>
      <c r="AL12" s="38">
        <f t="shared" si="24"/>
        <v>581.25</v>
      </c>
      <c r="AM12" s="4">
        <v>0</v>
      </c>
      <c r="AN12" s="51">
        <v>0</v>
      </c>
      <c r="AO12" s="38">
        <v>0</v>
      </c>
    </row>
    <row r="13" spans="1:43" ht="16.5" customHeight="1" x14ac:dyDescent="0.25">
      <c r="A13" s="20" t="s">
        <v>17</v>
      </c>
      <c r="B13" s="2" t="s">
        <v>11</v>
      </c>
      <c r="C13" s="2">
        <v>10</v>
      </c>
      <c r="D13" s="7">
        <v>5</v>
      </c>
      <c r="E13" s="24">
        <f>D13*100/C13</f>
        <v>50</v>
      </c>
      <c r="F13" s="2">
        <v>10</v>
      </c>
      <c r="G13" s="16">
        <v>6</v>
      </c>
      <c r="H13" s="24">
        <f t="shared" si="16"/>
        <v>60</v>
      </c>
      <c r="I13" s="29">
        <v>31</v>
      </c>
      <c r="J13" s="9">
        <f>VLOOKUP(A13,SSRT,5,FALSE)</f>
        <v>14</v>
      </c>
      <c r="K13" s="24">
        <f t="shared" si="17"/>
        <v>45.161290322580648</v>
      </c>
      <c r="L13" s="13">
        <f t="shared" si="26"/>
        <v>15</v>
      </c>
      <c r="M13" s="16">
        <f t="shared" si="27"/>
        <v>10</v>
      </c>
      <c r="N13" s="24">
        <f t="shared" si="18"/>
        <v>66.666666666666671</v>
      </c>
      <c r="O13" s="2">
        <f t="shared" si="1"/>
        <v>5</v>
      </c>
      <c r="P13" s="10">
        <f t="shared" si="2"/>
        <v>0</v>
      </c>
      <c r="Q13" s="36">
        <f t="shared" si="3"/>
        <v>0</v>
      </c>
      <c r="R13" s="2">
        <f t="shared" si="4"/>
        <v>6</v>
      </c>
      <c r="S13" s="7">
        <f t="shared" si="5"/>
        <v>4</v>
      </c>
      <c r="T13" s="38">
        <f t="shared" si="19"/>
        <v>66.666666666666671</v>
      </c>
      <c r="U13" s="29">
        <f t="shared" si="30"/>
        <v>7</v>
      </c>
      <c r="V13" s="10">
        <f t="shared" si="31"/>
        <v>2</v>
      </c>
      <c r="W13" s="38">
        <f t="shared" si="8"/>
        <v>28.571428571428573</v>
      </c>
      <c r="X13" s="51">
        <f t="shared" si="9"/>
        <v>22</v>
      </c>
      <c r="Y13" s="46">
        <f t="shared" si="10"/>
        <v>1</v>
      </c>
      <c r="Z13" s="38">
        <f t="shared" si="20"/>
        <v>4.5454545454545459</v>
      </c>
      <c r="AA13" s="51">
        <f t="shared" si="11"/>
        <v>2062</v>
      </c>
      <c r="AB13" s="46">
        <f t="shared" si="12"/>
        <v>1353</v>
      </c>
      <c r="AC13" s="38">
        <f t="shared" si="21"/>
        <v>65.615906886517948</v>
      </c>
      <c r="AD13" s="4">
        <v>68</v>
      </c>
      <c r="AE13" s="46">
        <f t="shared" si="28"/>
        <v>39</v>
      </c>
      <c r="AF13" s="38">
        <f t="shared" si="22"/>
        <v>57.352941176470587</v>
      </c>
      <c r="AG13" s="4">
        <v>50</v>
      </c>
      <c r="AH13" s="46">
        <f t="shared" si="29"/>
        <v>40</v>
      </c>
      <c r="AI13" s="38">
        <f t="shared" si="23"/>
        <v>80</v>
      </c>
      <c r="AJ13" s="6">
        <v>205</v>
      </c>
      <c r="AK13" s="11">
        <f t="shared" si="13"/>
        <v>810</v>
      </c>
      <c r="AL13" s="38">
        <f t="shared" si="24"/>
        <v>395.1219512195122</v>
      </c>
      <c r="AM13" s="4">
        <f t="shared" ref="AM13:AM24" si="32">VLOOKUP(A13,indicadorcatorce,4,FALSE)</f>
        <v>9</v>
      </c>
      <c r="AN13" s="51">
        <f t="shared" ref="AN13:AN24" si="33">VLOOKUP(A13,indicadorcatorce,5,FALSE)</f>
        <v>1</v>
      </c>
      <c r="AO13" s="38">
        <f t="shared" si="25"/>
        <v>11.111111111111111</v>
      </c>
    </row>
    <row r="14" spans="1:43" ht="17.25" customHeight="1" x14ac:dyDescent="0.25">
      <c r="A14" s="20" t="s">
        <v>18</v>
      </c>
      <c r="B14" s="2" t="s">
        <v>8</v>
      </c>
      <c r="C14" s="2">
        <v>5</v>
      </c>
      <c r="D14" s="7">
        <v>2</v>
      </c>
      <c r="E14" s="24">
        <f t="shared" ref="E14:E46" si="34">D14*100/C14</f>
        <v>40</v>
      </c>
      <c r="F14" s="2">
        <v>5</v>
      </c>
      <c r="G14" s="16">
        <v>0</v>
      </c>
      <c r="H14" s="24">
        <f t="shared" si="16"/>
        <v>0</v>
      </c>
      <c r="I14" s="29">
        <v>18</v>
      </c>
      <c r="J14" s="9">
        <f>VLOOKUP(A14,SSRT,5,FALSE)</f>
        <v>16</v>
      </c>
      <c r="K14" s="24">
        <f t="shared" si="17"/>
        <v>88.888888888888886</v>
      </c>
      <c r="L14" s="13">
        <f t="shared" si="26"/>
        <v>4</v>
      </c>
      <c r="M14" s="16">
        <f t="shared" si="27"/>
        <v>1</v>
      </c>
      <c r="N14" s="24">
        <f t="shared" si="18"/>
        <v>25</v>
      </c>
      <c r="O14" s="2">
        <f t="shared" si="1"/>
        <v>7</v>
      </c>
      <c r="P14" s="10">
        <f t="shared" si="2"/>
        <v>0</v>
      </c>
      <c r="Q14" s="36">
        <f t="shared" si="3"/>
        <v>0</v>
      </c>
      <c r="R14" s="2">
        <f t="shared" si="4"/>
        <v>6</v>
      </c>
      <c r="S14" s="7">
        <f t="shared" si="5"/>
        <v>1</v>
      </c>
      <c r="T14" s="38">
        <f t="shared" si="19"/>
        <v>16.666666666666668</v>
      </c>
      <c r="U14" s="29">
        <f t="shared" si="30"/>
        <v>8</v>
      </c>
      <c r="V14" s="10">
        <f t="shared" si="31"/>
        <v>0</v>
      </c>
      <c r="W14" s="38">
        <f t="shared" si="8"/>
        <v>0</v>
      </c>
      <c r="X14" s="51">
        <f t="shared" si="9"/>
        <v>17</v>
      </c>
      <c r="Y14" s="46">
        <f t="shared" si="10"/>
        <v>1</v>
      </c>
      <c r="Z14" s="38">
        <f t="shared" si="20"/>
        <v>5.882352941176471</v>
      </c>
      <c r="AA14" s="51">
        <f t="shared" si="11"/>
        <v>627</v>
      </c>
      <c r="AB14" s="46">
        <f t="shared" si="12"/>
        <v>459</v>
      </c>
      <c r="AC14" s="38">
        <f t="shared" si="21"/>
        <v>73.205741626794264</v>
      </c>
      <c r="AD14" s="4">
        <v>38</v>
      </c>
      <c r="AE14" s="46">
        <f t="shared" si="28"/>
        <v>1</v>
      </c>
      <c r="AF14" s="38">
        <f t="shared" si="22"/>
        <v>2.6315789473684212</v>
      </c>
      <c r="AG14" s="4">
        <v>26</v>
      </c>
      <c r="AH14" s="46">
        <f t="shared" si="29"/>
        <v>27</v>
      </c>
      <c r="AI14" s="38">
        <f t="shared" si="23"/>
        <v>103.84615384615384</v>
      </c>
      <c r="AJ14" s="6">
        <v>109</v>
      </c>
      <c r="AK14" s="11">
        <f t="shared" si="13"/>
        <v>271</v>
      </c>
      <c r="AL14" s="38">
        <f t="shared" si="24"/>
        <v>248.62385321100916</v>
      </c>
      <c r="AM14" s="4">
        <f t="shared" si="32"/>
        <v>5</v>
      </c>
      <c r="AN14" s="51">
        <f t="shared" si="33"/>
        <v>0</v>
      </c>
      <c r="AO14" s="38">
        <f t="shared" si="25"/>
        <v>0</v>
      </c>
    </row>
    <row r="15" spans="1:43" ht="18" customHeight="1" x14ac:dyDescent="0.25">
      <c r="A15" s="20" t="s">
        <v>19</v>
      </c>
      <c r="B15" s="2" t="s">
        <v>14</v>
      </c>
      <c r="C15" s="2">
        <v>2</v>
      </c>
      <c r="D15" s="7">
        <v>1</v>
      </c>
      <c r="E15" s="24">
        <f t="shared" si="34"/>
        <v>50</v>
      </c>
      <c r="F15" s="2">
        <v>2</v>
      </c>
      <c r="G15" s="16">
        <v>2</v>
      </c>
      <c r="H15" s="24">
        <f t="shared" si="16"/>
        <v>100</v>
      </c>
      <c r="I15" s="30">
        <v>10</v>
      </c>
      <c r="J15" s="9">
        <f>VLOOKUP(A15,SSRT,5,FALSE)</f>
        <v>5</v>
      </c>
      <c r="K15" s="24">
        <f t="shared" si="17"/>
        <v>50</v>
      </c>
      <c r="L15" s="13">
        <f t="shared" si="26"/>
        <v>1</v>
      </c>
      <c r="M15" s="16">
        <f t="shared" si="27"/>
        <v>1</v>
      </c>
      <c r="N15" s="24">
        <f t="shared" si="18"/>
        <v>100</v>
      </c>
      <c r="O15" s="2">
        <f t="shared" si="1"/>
        <v>3</v>
      </c>
      <c r="P15" s="10">
        <f t="shared" si="2"/>
        <v>0</v>
      </c>
      <c r="Q15" s="36">
        <f t="shared" si="3"/>
        <v>0</v>
      </c>
      <c r="R15" s="2">
        <f t="shared" si="4"/>
        <v>4</v>
      </c>
      <c r="S15" s="7">
        <f t="shared" si="5"/>
        <v>0</v>
      </c>
      <c r="T15" s="38">
        <f t="shared" si="19"/>
        <v>0</v>
      </c>
      <c r="U15" s="29">
        <f t="shared" si="30"/>
        <v>6</v>
      </c>
      <c r="V15" s="10">
        <f t="shared" si="31"/>
        <v>0</v>
      </c>
      <c r="W15" s="38">
        <f t="shared" si="8"/>
        <v>0</v>
      </c>
      <c r="X15" s="51">
        <f t="shared" si="9"/>
        <v>14</v>
      </c>
      <c r="Y15" s="46">
        <f t="shared" si="10"/>
        <v>1</v>
      </c>
      <c r="Z15" s="38">
        <f t="shared" si="20"/>
        <v>7.1428571428571432</v>
      </c>
      <c r="AA15" s="51">
        <f t="shared" si="11"/>
        <v>1075</v>
      </c>
      <c r="AB15" s="46">
        <f t="shared" si="12"/>
        <v>573</v>
      </c>
      <c r="AC15" s="38">
        <f t="shared" si="21"/>
        <v>53.302325581395351</v>
      </c>
      <c r="AD15" s="4">
        <v>35</v>
      </c>
      <c r="AE15" s="46">
        <f t="shared" si="28"/>
        <v>6</v>
      </c>
      <c r="AF15" s="38">
        <f t="shared" si="22"/>
        <v>17.142857142857142</v>
      </c>
      <c r="AG15" s="4">
        <v>33</v>
      </c>
      <c r="AH15" s="46">
        <f t="shared" si="29"/>
        <v>7</v>
      </c>
      <c r="AI15" s="38">
        <f t="shared" si="23"/>
        <v>21.212121212121211</v>
      </c>
      <c r="AJ15" s="6">
        <v>72</v>
      </c>
      <c r="AK15" s="11">
        <f t="shared" si="13"/>
        <v>390</v>
      </c>
      <c r="AL15" s="38">
        <f t="shared" si="24"/>
        <v>541.66666666666663</v>
      </c>
      <c r="AM15" s="4">
        <f t="shared" si="32"/>
        <v>2</v>
      </c>
      <c r="AN15" s="51">
        <f t="shared" si="33"/>
        <v>0</v>
      </c>
      <c r="AO15" s="38">
        <f t="shared" si="25"/>
        <v>0</v>
      </c>
    </row>
    <row r="16" spans="1:43" ht="16.5" customHeight="1" x14ac:dyDescent="0.25">
      <c r="A16" s="20" t="s">
        <v>20</v>
      </c>
      <c r="B16" s="2" t="s">
        <v>14</v>
      </c>
      <c r="C16" s="2">
        <v>1</v>
      </c>
      <c r="D16" s="7">
        <v>1</v>
      </c>
      <c r="E16" s="24">
        <f t="shared" si="34"/>
        <v>100</v>
      </c>
      <c r="F16" s="2">
        <v>1</v>
      </c>
      <c r="G16" s="16">
        <v>0</v>
      </c>
      <c r="H16" s="24">
        <f t="shared" si="16"/>
        <v>0</v>
      </c>
      <c r="I16" s="30">
        <v>3</v>
      </c>
      <c r="J16" s="9">
        <f>VLOOKUP(A16,SSRT,5,FALSE)</f>
        <v>5</v>
      </c>
      <c r="K16" s="24">
        <f t="shared" si="17"/>
        <v>166.66666666666666</v>
      </c>
      <c r="L16" s="13">
        <f t="shared" si="26"/>
        <v>2</v>
      </c>
      <c r="M16" s="16">
        <f t="shared" si="27"/>
        <v>2</v>
      </c>
      <c r="N16" s="24">
        <f t="shared" si="18"/>
        <v>100</v>
      </c>
      <c r="O16" s="2">
        <f t="shared" si="1"/>
        <v>1</v>
      </c>
      <c r="P16" s="10">
        <f t="shared" si="2"/>
        <v>0</v>
      </c>
      <c r="Q16" s="36">
        <f t="shared" si="3"/>
        <v>0</v>
      </c>
      <c r="R16" s="2">
        <f t="shared" si="4"/>
        <v>2</v>
      </c>
      <c r="S16" s="7">
        <f t="shared" si="5"/>
        <v>2</v>
      </c>
      <c r="T16" s="38">
        <f t="shared" si="19"/>
        <v>100</v>
      </c>
      <c r="U16" s="29">
        <f t="shared" si="30"/>
        <v>1</v>
      </c>
      <c r="V16" s="10">
        <f t="shared" si="31"/>
        <v>0</v>
      </c>
      <c r="W16" s="38">
        <f t="shared" si="8"/>
        <v>0</v>
      </c>
      <c r="X16" s="51">
        <f t="shared" si="9"/>
        <v>6</v>
      </c>
      <c r="Y16" s="46">
        <f t="shared" si="10"/>
        <v>0</v>
      </c>
      <c r="Z16" s="38">
        <f t="shared" si="20"/>
        <v>0</v>
      </c>
      <c r="AA16" s="51">
        <f t="shared" si="11"/>
        <v>531</v>
      </c>
      <c r="AB16" s="46">
        <f t="shared" si="12"/>
        <v>190</v>
      </c>
      <c r="AC16" s="38">
        <f t="shared" si="21"/>
        <v>35.781544256120526</v>
      </c>
      <c r="AD16" s="4">
        <v>35</v>
      </c>
      <c r="AE16" s="46">
        <f t="shared" si="28"/>
        <v>4</v>
      </c>
      <c r="AF16" s="38">
        <f t="shared" si="22"/>
        <v>11.428571428571429</v>
      </c>
      <c r="AG16" s="4">
        <v>17</v>
      </c>
      <c r="AH16" s="46">
        <f t="shared" si="29"/>
        <v>7</v>
      </c>
      <c r="AI16" s="38">
        <f t="shared" si="23"/>
        <v>41.176470588235297</v>
      </c>
      <c r="AJ16" s="6">
        <v>45</v>
      </c>
      <c r="AK16" s="11">
        <f t="shared" si="13"/>
        <v>184</v>
      </c>
      <c r="AL16" s="38">
        <f t="shared" si="24"/>
        <v>408.88888888888891</v>
      </c>
      <c r="AM16" s="4">
        <f t="shared" si="32"/>
        <v>1</v>
      </c>
      <c r="AN16" s="51">
        <f t="shared" si="33"/>
        <v>0</v>
      </c>
      <c r="AO16" s="38">
        <f t="shared" si="25"/>
        <v>0</v>
      </c>
    </row>
    <row r="17" spans="1:41" ht="18.75" customHeight="1" x14ac:dyDescent="0.25">
      <c r="A17" s="20" t="s">
        <v>21</v>
      </c>
      <c r="B17" s="2" t="s">
        <v>11</v>
      </c>
      <c r="C17" s="2">
        <v>2</v>
      </c>
      <c r="D17" s="7">
        <v>1</v>
      </c>
      <c r="E17" s="24">
        <f t="shared" si="34"/>
        <v>50</v>
      </c>
      <c r="F17" s="2">
        <v>2</v>
      </c>
      <c r="G17" s="16">
        <v>0</v>
      </c>
      <c r="H17" s="24">
        <f t="shared" si="16"/>
        <v>0</v>
      </c>
      <c r="I17" s="30">
        <v>17</v>
      </c>
      <c r="J17" s="9">
        <f>VLOOKUP(A17,SSRT,5,FALSE)</f>
        <v>8</v>
      </c>
      <c r="K17" s="24">
        <f t="shared" si="17"/>
        <v>47.058823529411768</v>
      </c>
      <c r="L17" s="13">
        <f t="shared" si="26"/>
        <v>7</v>
      </c>
      <c r="M17" s="16">
        <f t="shared" si="27"/>
        <v>2</v>
      </c>
      <c r="N17" s="24">
        <f t="shared" si="18"/>
        <v>28.571428571428573</v>
      </c>
      <c r="O17" s="2">
        <f t="shared" si="1"/>
        <v>5</v>
      </c>
      <c r="P17" s="10">
        <f t="shared" si="2"/>
        <v>1</v>
      </c>
      <c r="Q17" s="36">
        <f>P17*100/O17</f>
        <v>20</v>
      </c>
      <c r="R17" s="2">
        <f t="shared" si="4"/>
        <v>9</v>
      </c>
      <c r="S17" s="7">
        <f t="shared" si="5"/>
        <v>2</v>
      </c>
      <c r="T17" s="38">
        <f t="shared" si="19"/>
        <v>22.222222222222221</v>
      </c>
      <c r="U17" s="29">
        <f t="shared" si="30"/>
        <v>5</v>
      </c>
      <c r="V17" s="10">
        <f t="shared" si="31"/>
        <v>0</v>
      </c>
      <c r="W17" s="38">
        <f t="shared" si="8"/>
        <v>0</v>
      </c>
      <c r="X17" s="51">
        <f t="shared" si="9"/>
        <v>26</v>
      </c>
      <c r="Y17" s="46">
        <f t="shared" si="10"/>
        <v>2</v>
      </c>
      <c r="Z17" s="38">
        <f t="shared" si="20"/>
        <v>7.6923076923076925</v>
      </c>
      <c r="AA17" s="51">
        <f t="shared" si="11"/>
        <v>1696</v>
      </c>
      <c r="AB17" s="46">
        <f t="shared" si="12"/>
        <v>787</v>
      </c>
      <c r="AC17" s="38">
        <f t="shared" si="21"/>
        <v>46.403301886792455</v>
      </c>
      <c r="AD17" s="4">
        <v>67</v>
      </c>
      <c r="AE17" s="46">
        <f t="shared" si="28"/>
        <v>50</v>
      </c>
      <c r="AF17" s="38">
        <f t="shared" si="22"/>
        <v>74.626865671641795</v>
      </c>
      <c r="AG17" s="4">
        <v>40</v>
      </c>
      <c r="AH17" s="46">
        <f t="shared" si="29"/>
        <v>20</v>
      </c>
      <c r="AI17" s="38">
        <f t="shared" si="23"/>
        <v>50</v>
      </c>
      <c r="AJ17" s="6">
        <v>134</v>
      </c>
      <c r="AK17" s="11">
        <f t="shared" si="13"/>
        <v>275</v>
      </c>
      <c r="AL17" s="38">
        <f t="shared" si="24"/>
        <v>205.22388059701493</v>
      </c>
      <c r="AM17" s="4">
        <f t="shared" si="32"/>
        <v>2</v>
      </c>
      <c r="AN17" s="51">
        <f t="shared" si="33"/>
        <v>1</v>
      </c>
      <c r="AO17" s="38">
        <f t="shared" si="25"/>
        <v>50</v>
      </c>
    </row>
    <row r="18" spans="1:41" ht="18" customHeight="1" x14ac:dyDescent="0.25">
      <c r="A18" s="20" t="s">
        <v>22</v>
      </c>
      <c r="B18" s="2" t="s">
        <v>14</v>
      </c>
      <c r="C18" s="2">
        <v>1</v>
      </c>
      <c r="D18" s="7">
        <v>0</v>
      </c>
      <c r="E18" s="24">
        <f t="shared" si="34"/>
        <v>0</v>
      </c>
      <c r="F18" s="2">
        <v>1</v>
      </c>
      <c r="G18" s="16">
        <v>0</v>
      </c>
      <c r="H18" s="24">
        <f t="shared" si="16"/>
        <v>0</v>
      </c>
      <c r="I18" s="30">
        <v>10</v>
      </c>
      <c r="J18" s="9">
        <f>VLOOKUP(A18,SSRT,5,FALSE)</f>
        <v>1</v>
      </c>
      <c r="K18" s="24">
        <f t="shared" si="17"/>
        <v>10</v>
      </c>
      <c r="L18" s="13">
        <f t="shared" si="26"/>
        <v>2</v>
      </c>
      <c r="M18" s="16">
        <f t="shared" si="27"/>
        <v>0</v>
      </c>
      <c r="N18" s="24">
        <f t="shared" si="18"/>
        <v>0</v>
      </c>
      <c r="O18" s="2">
        <f t="shared" si="1"/>
        <v>2</v>
      </c>
      <c r="P18" s="10">
        <f t="shared" si="2"/>
        <v>0</v>
      </c>
      <c r="Q18" s="36">
        <f t="shared" ref="Q18:Q43" si="35">P18*100/O18</f>
        <v>0</v>
      </c>
      <c r="R18" s="2">
        <f t="shared" si="4"/>
        <v>7</v>
      </c>
      <c r="S18" s="7">
        <f t="shared" si="5"/>
        <v>0</v>
      </c>
      <c r="T18" s="38">
        <f t="shared" si="19"/>
        <v>0</v>
      </c>
      <c r="U18" s="29">
        <f t="shared" si="30"/>
        <v>4</v>
      </c>
      <c r="V18" s="10">
        <f t="shared" si="31"/>
        <v>0</v>
      </c>
      <c r="W18" s="38">
        <f t="shared" si="8"/>
        <v>0</v>
      </c>
      <c r="X18" s="51">
        <f t="shared" si="9"/>
        <v>19</v>
      </c>
      <c r="Y18" s="46">
        <f t="shared" si="10"/>
        <v>0</v>
      </c>
      <c r="Z18" s="38">
        <f t="shared" si="20"/>
        <v>0</v>
      </c>
      <c r="AA18" s="51">
        <f t="shared" si="11"/>
        <v>781</v>
      </c>
      <c r="AB18" s="46">
        <f t="shared" si="12"/>
        <v>274</v>
      </c>
      <c r="AC18" s="38">
        <f t="shared" si="21"/>
        <v>35.083226632522404</v>
      </c>
      <c r="AD18" s="4">
        <v>62</v>
      </c>
      <c r="AE18" s="46">
        <f t="shared" si="28"/>
        <v>10</v>
      </c>
      <c r="AF18" s="38">
        <f t="shared" si="22"/>
        <v>16.129032258064516</v>
      </c>
      <c r="AG18" s="4">
        <v>20</v>
      </c>
      <c r="AH18" s="46">
        <f t="shared" si="29"/>
        <v>2</v>
      </c>
      <c r="AI18" s="38">
        <f t="shared" si="23"/>
        <v>10</v>
      </c>
      <c r="AJ18" s="6">
        <v>84</v>
      </c>
      <c r="AK18" s="11">
        <f t="shared" si="13"/>
        <v>175</v>
      </c>
      <c r="AL18" s="38">
        <f t="shared" si="24"/>
        <v>208.33333333333334</v>
      </c>
      <c r="AM18" s="4">
        <f t="shared" si="32"/>
        <v>1</v>
      </c>
      <c r="AN18" s="51">
        <f t="shared" si="33"/>
        <v>0</v>
      </c>
      <c r="AO18" s="38">
        <f t="shared" si="25"/>
        <v>0</v>
      </c>
    </row>
    <row r="19" spans="1:41" ht="17.25" customHeight="1" x14ac:dyDescent="0.25">
      <c r="A19" s="20" t="s">
        <v>23</v>
      </c>
      <c r="B19" s="2" t="s">
        <v>14</v>
      </c>
      <c r="C19" s="2">
        <v>2</v>
      </c>
      <c r="D19" s="7">
        <v>1</v>
      </c>
      <c r="E19" s="24">
        <f t="shared" si="34"/>
        <v>50</v>
      </c>
      <c r="F19" s="2">
        <v>2</v>
      </c>
      <c r="G19" s="16">
        <v>2</v>
      </c>
      <c r="H19" s="24">
        <f t="shared" si="16"/>
        <v>100</v>
      </c>
      <c r="I19" s="30">
        <v>9</v>
      </c>
      <c r="J19" s="9">
        <f>VLOOKUP(A19,SSRT,5,FALSE)</f>
        <v>7</v>
      </c>
      <c r="K19" s="24">
        <f t="shared" si="17"/>
        <v>77.777777777777771</v>
      </c>
      <c r="L19" s="13">
        <f t="shared" si="26"/>
        <v>5</v>
      </c>
      <c r="M19" s="16">
        <f t="shared" si="27"/>
        <v>2</v>
      </c>
      <c r="N19" s="24">
        <f t="shared" si="18"/>
        <v>40</v>
      </c>
      <c r="O19" s="2">
        <f t="shared" si="1"/>
        <v>2</v>
      </c>
      <c r="P19" s="10">
        <f t="shared" si="2"/>
        <v>0</v>
      </c>
      <c r="Q19" s="36">
        <f t="shared" si="35"/>
        <v>0</v>
      </c>
      <c r="R19" s="2">
        <f t="shared" si="4"/>
        <v>2</v>
      </c>
      <c r="S19" s="7">
        <f t="shared" si="5"/>
        <v>0</v>
      </c>
      <c r="T19" s="38">
        <f t="shared" si="19"/>
        <v>0</v>
      </c>
      <c r="U19" s="29">
        <f t="shared" si="30"/>
        <v>4</v>
      </c>
      <c r="V19" s="10">
        <f t="shared" si="31"/>
        <v>0</v>
      </c>
      <c r="W19" s="38">
        <f t="shared" si="8"/>
        <v>0</v>
      </c>
      <c r="X19" s="51">
        <f t="shared" si="9"/>
        <v>7</v>
      </c>
      <c r="Y19" s="46">
        <f t="shared" si="10"/>
        <v>1</v>
      </c>
      <c r="Z19" s="38">
        <f t="shared" si="20"/>
        <v>14.285714285714286</v>
      </c>
      <c r="AA19" s="51">
        <f t="shared" si="11"/>
        <v>576</v>
      </c>
      <c r="AB19" s="46">
        <f t="shared" si="12"/>
        <v>339</v>
      </c>
      <c r="AC19" s="38">
        <f t="shared" si="21"/>
        <v>58.854166666666664</v>
      </c>
      <c r="AD19" s="4">
        <v>23</v>
      </c>
      <c r="AE19" s="46">
        <f t="shared" si="28"/>
        <v>1</v>
      </c>
      <c r="AF19" s="38">
        <f t="shared" si="22"/>
        <v>4.3478260869565215</v>
      </c>
      <c r="AG19" s="4">
        <v>17</v>
      </c>
      <c r="AH19" s="46">
        <f t="shared" si="29"/>
        <v>12</v>
      </c>
      <c r="AI19" s="38">
        <f t="shared" si="23"/>
        <v>70.588235294117652</v>
      </c>
      <c r="AJ19" s="6">
        <v>65</v>
      </c>
      <c r="AK19" s="11">
        <f t="shared" si="13"/>
        <v>145</v>
      </c>
      <c r="AL19" s="38">
        <f t="shared" si="24"/>
        <v>223.07692307692307</v>
      </c>
      <c r="AM19" s="4">
        <f t="shared" si="32"/>
        <v>2</v>
      </c>
      <c r="AN19" s="51">
        <f t="shared" si="33"/>
        <v>0</v>
      </c>
      <c r="AO19" s="38">
        <f t="shared" si="25"/>
        <v>0</v>
      </c>
    </row>
    <row r="20" spans="1:41" ht="20.25" customHeight="1" x14ac:dyDescent="0.25">
      <c r="A20" s="20" t="s">
        <v>24</v>
      </c>
      <c r="B20" s="2" t="s">
        <v>6</v>
      </c>
      <c r="C20" s="2">
        <v>48</v>
      </c>
      <c r="D20" s="7">
        <v>12</v>
      </c>
      <c r="E20" s="24">
        <f t="shared" si="34"/>
        <v>25</v>
      </c>
      <c r="F20" s="2">
        <v>48</v>
      </c>
      <c r="G20" s="16">
        <v>17</v>
      </c>
      <c r="H20" s="24">
        <f t="shared" si="16"/>
        <v>35.416666666666664</v>
      </c>
      <c r="I20" s="30">
        <v>31</v>
      </c>
      <c r="J20" s="9">
        <f>VLOOKUP(A20,SSRT,5,FALSE)</f>
        <v>54</v>
      </c>
      <c r="K20" s="24">
        <f t="shared" si="17"/>
        <v>174.19354838709677</v>
      </c>
      <c r="L20" s="13">
        <f t="shared" si="26"/>
        <v>65</v>
      </c>
      <c r="M20" s="16">
        <f t="shared" si="27"/>
        <v>29</v>
      </c>
      <c r="N20" s="24">
        <f t="shared" si="18"/>
        <v>44.615384615384613</v>
      </c>
      <c r="O20" s="2">
        <f t="shared" si="1"/>
        <v>81</v>
      </c>
      <c r="P20" s="10">
        <f t="shared" si="2"/>
        <v>0</v>
      </c>
      <c r="Q20" s="36">
        <f t="shared" si="35"/>
        <v>0</v>
      </c>
      <c r="R20" s="2">
        <f t="shared" si="4"/>
        <v>107</v>
      </c>
      <c r="S20" s="7">
        <f t="shared" si="5"/>
        <v>6</v>
      </c>
      <c r="T20" s="38">
        <f t="shared" si="19"/>
        <v>5.6074766355140184</v>
      </c>
      <c r="U20" s="29">
        <f t="shared" si="30"/>
        <v>67</v>
      </c>
      <c r="V20" s="10">
        <f t="shared" si="31"/>
        <v>3</v>
      </c>
      <c r="W20" s="38">
        <f t="shared" si="8"/>
        <v>4.4776119402985071</v>
      </c>
      <c r="X20" s="51">
        <f t="shared" si="9"/>
        <v>262</v>
      </c>
      <c r="Y20" s="46">
        <f t="shared" si="10"/>
        <v>4</v>
      </c>
      <c r="Z20" s="38">
        <f t="shared" si="20"/>
        <v>1.5267175572519085</v>
      </c>
      <c r="AA20" s="51">
        <f t="shared" si="11"/>
        <v>8030</v>
      </c>
      <c r="AB20" s="46">
        <f t="shared" si="12"/>
        <v>4946</v>
      </c>
      <c r="AC20" s="38">
        <f t="shared" si="21"/>
        <v>61.594022415940223</v>
      </c>
      <c r="AD20" s="4">
        <v>186</v>
      </c>
      <c r="AE20" s="46">
        <f t="shared" si="28"/>
        <v>165</v>
      </c>
      <c r="AF20" s="38">
        <f t="shared" si="22"/>
        <v>88.709677419354833</v>
      </c>
      <c r="AG20" s="4">
        <v>198</v>
      </c>
      <c r="AH20" s="46">
        <f t="shared" si="29"/>
        <v>60</v>
      </c>
      <c r="AI20" s="38">
        <f t="shared" si="23"/>
        <v>30.303030303030305</v>
      </c>
      <c r="AJ20" s="6">
        <v>1095</v>
      </c>
      <c r="AK20" s="11">
        <f t="shared" si="13"/>
        <v>3266</v>
      </c>
      <c r="AL20" s="38">
        <f t="shared" si="24"/>
        <v>298.26484018264841</v>
      </c>
      <c r="AM20" s="4">
        <f t="shared" si="32"/>
        <v>47</v>
      </c>
      <c r="AN20" s="51">
        <f t="shared" si="33"/>
        <v>1</v>
      </c>
      <c r="AO20" s="38">
        <f t="shared" si="25"/>
        <v>2.1276595744680851</v>
      </c>
    </row>
    <row r="21" spans="1:41" ht="18" customHeight="1" x14ac:dyDescent="0.25">
      <c r="A21" s="20" t="s">
        <v>25</v>
      </c>
      <c r="B21" s="2" t="s">
        <v>8</v>
      </c>
      <c r="C21" s="2">
        <v>17</v>
      </c>
      <c r="D21" s="7">
        <v>3</v>
      </c>
      <c r="E21" s="24">
        <f t="shared" si="34"/>
        <v>17.647058823529413</v>
      </c>
      <c r="F21" s="2">
        <v>17</v>
      </c>
      <c r="G21" s="16">
        <v>7</v>
      </c>
      <c r="H21" s="24">
        <f t="shared" si="16"/>
        <v>41.176470588235297</v>
      </c>
      <c r="I21" s="30">
        <v>55</v>
      </c>
      <c r="J21" s="9">
        <f>VLOOKUP(A21,SSRT,5,FALSE)</f>
        <v>8</v>
      </c>
      <c r="K21" s="24">
        <f t="shared" si="17"/>
        <v>14.545454545454545</v>
      </c>
      <c r="L21" s="13">
        <f t="shared" si="26"/>
        <v>22</v>
      </c>
      <c r="M21" s="16">
        <f t="shared" si="27"/>
        <v>10</v>
      </c>
      <c r="N21" s="24">
        <f t="shared" si="18"/>
        <v>45.454545454545453</v>
      </c>
      <c r="O21" s="2">
        <f t="shared" si="1"/>
        <v>20</v>
      </c>
      <c r="P21" s="10">
        <f t="shared" si="2"/>
        <v>0</v>
      </c>
      <c r="Q21" s="36">
        <f t="shared" si="35"/>
        <v>0</v>
      </c>
      <c r="R21" s="2">
        <f t="shared" si="4"/>
        <v>15</v>
      </c>
      <c r="S21" s="7">
        <f t="shared" si="5"/>
        <v>1</v>
      </c>
      <c r="T21" s="38">
        <f t="shared" si="19"/>
        <v>6.666666666666667</v>
      </c>
      <c r="U21" s="29">
        <f t="shared" si="30"/>
        <v>29</v>
      </c>
      <c r="V21" s="10">
        <f t="shared" si="31"/>
        <v>1</v>
      </c>
      <c r="W21" s="38">
        <f t="shared" si="8"/>
        <v>3.4482758620689653</v>
      </c>
      <c r="X21" s="51">
        <f t="shared" si="9"/>
        <v>59</v>
      </c>
      <c r="Y21" s="46">
        <f t="shared" si="10"/>
        <v>0</v>
      </c>
      <c r="Z21" s="38">
        <f t="shared" si="20"/>
        <v>0</v>
      </c>
      <c r="AA21" s="51">
        <f t="shared" si="11"/>
        <v>1796</v>
      </c>
      <c r="AB21" s="46">
        <f t="shared" si="12"/>
        <v>998</v>
      </c>
      <c r="AC21" s="38">
        <f t="shared" si="21"/>
        <v>55.56792873051225</v>
      </c>
      <c r="AD21" s="4">
        <v>50</v>
      </c>
      <c r="AE21" s="46">
        <f t="shared" si="28"/>
        <v>49</v>
      </c>
      <c r="AF21" s="38">
        <f t="shared" si="22"/>
        <v>98</v>
      </c>
      <c r="AG21" s="4">
        <v>110</v>
      </c>
      <c r="AH21" s="46">
        <f t="shared" si="29"/>
        <v>22</v>
      </c>
      <c r="AI21" s="38">
        <f t="shared" si="23"/>
        <v>20</v>
      </c>
      <c r="AJ21" s="6">
        <v>707</v>
      </c>
      <c r="AK21" s="11">
        <f t="shared" si="13"/>
        <v>686</v>
      </c>
      <c r="AL21" s="38">
        <f t="shared" si="24"/>
        <v>97.029702970297024</v>
      </c>
      <c r="AM21" s="4">
        <f t="shared" si="32"/>
        <v>16</v>
      </c>
      <c r="AN21" s="51">
        <f t="shared" si="33"/>
        <v>0</v>
      </c>
      <c r="AO21" s="38">
        <f t="shared" si="25"/>
        <v>0</v>
      </c>
    </row>
    <row r="22" spans="1:41" ht="18" customHeight="1" x14ac:dyDescent="0.25">
      <c r="A22" s="20" t="s">
        <v>26</v>
      </c>
      <c r="B22" s="2" t="s">
        <v>11</v>
      </c>
      <c r="C22" s="2">
        <v>71</v>
      </c>
      <c r="D22" s="7">
        <v>31</v>
      </c>
      <c r="E22" s="24">
        <f t="shared" si="34"/>
        <v>43.661971830985912</v>
      </c>
      <c r="F22" s="2">
        <v>71</v>
      </c>
      <c r="G22" s="16">
        <v>40</v>
      </c>
      <c r="H22" s="24">
        <f t="shared" si="16"/>
        <v>56.338028169014088</v>
      </c>
      <c r="I22" s="30">
        <v>194</v>
      </c>
      <c r="J22" s="9">
        <f>VLOOKUP(A22,SSRT,5,FALSE)</f>
        <v>34</v>
      </c>
      <c r="K22" s="24">
        <f t="shared" si="17"/>
        <v>17.52577319587629</v>
      </c>
      <c r="L22" s="13">
        <f t="shared" si="26"/>
        <v>87</v>
      </c>
      <c r="M22" s="16">
        <f t="shared" si="27"/>
        <v>27</v>
      </c>
      <c r="N22" s="24">
        <f t="shared" si="18"/>
        <v>31.03448275862069</v>
      </c>
      <c r="O22" s="2">
        <f t="shared" si="1"/>
        <v>124</v>
      </c>
      <c r="P22" s="10">
        <f t="shared" si="2"/>
        <v>1</v>
      </c>
      <c r="Q22" s="36">
        <f t="shared" si="35"/>
        <v>0.80645161290322576</v>
      </c>
      <c r="R22" s="2">
        <f t="shared" si="4"/>
        <v>109</v>
      </c>
      <c r="S22" s="7">
        <f t="shared" si="5"/>
        <v>3</v>
      </c>
      <c r="T22" s="38">
        <f t="shared" si="19"/>
        <v>2.7522935779816513</v>
      </c>
      <c r="U22" s="29">
        <f t="shared" si="30"/>
        <v>107</v>
      </c>
      <c r="V22" s="10">
        <f t="shared" si="31"/>
        <v>4</v>
      </c>
      <c r="W22" s="38">
        <f t="shared" si="8"/>
        <v>3.7383177570093458</v>
      </c>
      <c r="X22" s="51">
        <f t="shared" si="9"/>
        <v>330</v>
      </c>
      <c r="Y22" s="46">
        <f t="shared" si="10"/>
        <v>9</v>
      </c>
      <c r="Z22" s="38">
        <f t="shared" si="20"/>
        <v>2.7272727272727271</v>
      </c>
      <c r="AA22" s="51">
        <f t="shared" si="11"/>
        <v>9199</v>
      </c>
      <c r="AB22" s="46">
        <f t="shared" si="12"/>
        <v>6048</v>
      </c>
      <c r="AC22" s="38">
        <f t="shared" si="21"/>
        <v>65.746276769214049</v>
      </c>
      <c r="AD22" s="4">
        <v>183</v>
      </c>
      <c r="AE22" s="46">
        <f t="shared" si="28"/>
        <v>366</v>
      </c>
      <c r="AF22" s="38">
        <f t="shared" si="22"/>
        <v>200</v>
      </c>
      <c r="AG22" s="4">
        <v>239</v>
      </c>
      <c r="AH22" s="46">
        <f t="shared" si="29"/>
        <v>122</v>
      </c>
      <c r="AI22" s="38">
        <f t="shared" si="23"/>
        <v>51.046025104602514</v>
      </c>
      <c r="AJ22" s="6">
        <v>1343</v>
      </c>
      <c r="AK22" s="11">
        <f t="shared" si="13"/>
        <v>2790</v>
      </c>
      <c r="AL22" s="38">
        <f t="shared" si="24"/>
        <v>207.74385703648548</v>
      </c>
      <c r="AM22" s="4">
        <f t="shared" si="32"/>
        <v>61</v>
      </c>
      <c r="AN22" s="51">
        <f t="shared" si="33"/>
        <v>5</v>
      </c>
      <c r="AO22" s="38">
        <f t="shared" si="25"/>
        <v>8.1967213114754092</v>
      </c>
    </row>
    <row r="23" spans="1:41" ht="15" customHeight="1" x14ac:dyDescent="0.25">
      <c r="A23" s="20" t="s">
        <v>27</v>
      </c>
      <c r="B23" s="2" t="s">
        <v>11</v>
      </c>
      <c r="C23" s="2">
        <v>49</v>
      </c>
      <c r="D23" s="7">
        <v>21</v>
      </c>
      <c r="E23" s="24">
        <f t="shared" si="34"/>
        <v>42.857142857142854</v>
      </c>
      <c r="F23" s="2">
        <v>49</v>
      </c>
      <c r="G23" s="16">
        <v>18</v>
      </c>
      <c r="H23" s="24">
        <f t="shared" si="16"/>
        <v>36.734693877551024</v>
      </c>
      <c r="I23" s="30">
        <v>188</v>
      </c>
      <c r="J23" s="9">
        <f>VLOOKUP(A23,SSRT,5,FALSE)</f>
        <v>63</v>
      </c>
      <c r="K23" s="24">
        <f t="shared" si="17"/>
        <v>33.51063829787234</v>
      </c>
      <c r="L23" s="13">
        <f t="shared" si="26"/>
        <v>64</v>
      </c>
      <c r="M23" s="16">
        <f t="shared" si="27"/>
        <v>27</v>
      </c>
      <c r="N23" s="24">
        <f t="shared" si="18"/>
        <v>42.1875</v>
      </c>
      <c r="O23" s="2">
        <f t="shared" si="1"/>
        <v>93</v>
      </c>
      <c r="P23" s="10">
        <f t="shared" si="2"/>
        <v>1</v>
      </c>
      <c r="Q23" s="36">
        <f t="shared" si="35"/>
        <v>1.075268817204301</v>
      </c>
      <c r="R23" s="2">
        <f t="shared" si="4"/>
        <v>102</v>
      </c>
      <c r="S23" s="7">
        <f t="shared" si="5"/>
        <v>1</v>
      </c>
      <c r="T23" s="38">
        <f t="shared" si="19"/>
        <v>0.98039215686274506</v>
      </c>
      <c r="U23" s="29">
        <f t="shared" si="30"/>
        <v>83</v>
      </c>
      <c r="V23" s="10">
        <f t="shared" si="31"/>
        <v>1</v>
      </c>
      <c r="W23" s="38">
        <f t="shared" si="8"/>
        <v>1.2048192771084338</v>
      </c>
      <c r="X23" s="51">
        <f t="shared" si="9"/>
        <v>249</v>
      </c>
      <c r="Y23" s="46">
        <f t="shared" si="10"/>
        <v>0</v>
      </c>
      <c r="Z23" s="38">
        <f t="shared" si="20"/>
        <v>0</v>
      </c>
      <c r="AA23" s="51">
        <f t="shared" si="11"/>
        <v>7677</v>
      </c>
      <c r="AB23" s="46">
        <f t="shared" si="12"/>
        <v>4201</v>
      </c>
      <c r="AC23" s="38">
        <f t="shared" si="21"/>
        <v>54.721896574182622</v>
      </c>
      <c r="AD23" s="4">
        <v>142</v>
      </c>
      <c r="AE23" s="46">
        <f t="shared" si="28"/>
        <v>152</v>
      </c>
      <c r="AF23" s="38">
        <f t="shared" si="22"/>
        <v>107.04225352112677</v>
      </c>
      <c r="AG23" s="4">
        <v>204</v>
      </c>
      <c r="AH23" s="46">
        <f t="shared" si="29"/>
        <v>59</v>
      </c>
      <c r="AI23" s="38">
        <f t="shared" si="23"/>
        <v>28.921568627450981</v>
      </c>
      <c r="AJ23" s="6">
        <v>1146</v>
      </c>
      <c r="AK23" s="11">
        <f t="shared" si="13"/>
        <v>1744</v>
      </c>
      <c r="AL23" s="38">
        <f t="shared" si="24"/>
        <v>152.18150087260034</v>
      </c>
      <c r="AM23" s="4">
        <f t="shared" si="32"/>
        <v>46</v>
      </c>
      <c r="AN23" s="51">
        <f t="shared" si="33"/>
        <v>1</v>
      </c>
      <c r="AO23" s="38">
        <f t="shared" si="25"/>
        <v>2.1739130434782608</v>
      </c>
    </row>
    <row r="24" spans="1:41" ht="18" customHeight="1" x14ac:dyDescent="0.25">
      <c r="A24" s="20" t="s">
        <v>28</v>
      </c>
      <c r="B24" s="2" t="s">
        <v>8</v>
      </c>
      <c r="C24" s="2">
        <v>2</v>
      </c>
      <c r="D24" s="7">
        <v>1</v>
      </c>
      <c r="E24" s="24">
        <f t="shared" si="34"/>
        <v>50</v>
      </c>
      <c r="F24" s="2">
        <v>2</v>
      </c>
      <c r="G24" s="16">
        <v>1</v>
      </c>
      <c r="H24" s="24">
        <f t="shared" si="16"/>
        <v>50</v>
      </c>
      <c r="I24" s="30">
        <v>10</v>
      </c>
      <c r="J24" s="9">
        <f>VLOOKUP(A24,SSRT,5,FALSE)</f>
        <v>5</v>
      </c>
      <c r="K24" s="24">
        <f t="shared" si="17"/>
        <v>50</v>
      </c>
      <c r="L24" s="13">
        <f t="shared" si="26"/>
        <v>5</v>
      </c>
      <c r="M24" s="16">
        <f t="shared" si="27"/>
        <v>4</v>
      </c>
      <c r="N24" s="24">
        <f t="shared" si="18"/>
        <v>80</v>
      </c>
      <c r="O24" s="2">
        <f t="shared" si="1"/>
        <v>1</v>
      </c>
      <c r="P24" s="10">
        <f t="shared" si="2"/>
        <v>0</v>
      </c>
      <c r="Q24" s="36">
        <f t="shared" si="35"/>
        <v>0</v>
      </c>
      <c r="R24" s="2">
        <f t="shared" si="4"/>
        <v>6</v>
      </c>
      <c r="S24" s="7">
        <f t="shared" si="5"/>
        <v>2</v>
      </c>
      <c r="T24" s="38">
        <f t="shared" si="19"/>
        <v>33.333333333333336</v>
      </c>
      <c r="U24" s="29">
        <f t="shared" si="30"/>
        <v>9</v>
      </c>
      <c r="V24" s="10">
        <f t="shared" si="31"/>
        <v>2</v>
      </c>
      <c r="W24" s="38">
        <f t="shared" si="8"/>
        <v>22.222222222222221</v>
      </c>
      <c r="X24" s="51">
        <f t="shared" si="9"/>
        <v>18</v>
      </c>
      <c r="Y24" s="46">
        <f t="shared" si="10"/>
        <v>0</v>
      </c>
      <c r="Z24" s="38">
        <f t="shared" si="20"/>
        <v>0</v>
      </c>
      <c r="AA24" s="51">
        <f t="shared" si="11"/>
        <v>1168</v>
      </c>
      <c r="AB24" s="46">
        <f t="shared" si="12"/>
        <v>579</v>
      </c>
      <c r="AC24" s="38">
        <f t="shared" si="21"/>
        <v>49.571917808219176</v>
      </c>
      <c r="AD24" s="4">
        <v>26</v>
      </c>
      <c r="AE24" s="46">
        <v>0</v>
      </c>
      <c r="AF24" s="38">
        <f t="shared" si="22"/>
        <v>0</v>
      </c>
      <c r="AG24" s="4">
        <v>13</v>
      </c>
      <c r="AH24" s="46">
        <f t="shared" si="29"/>
        <v>40</v>
      </c>
      <c r="AI24" s="38">
        <f t="shared" si="23"/>
        <v>307.69230769230768</v>
      </c>
      <c r="AJ24" s="6">
        <v>69</v>
      </c>
      <c r="AK24" s="11">
        <f t="shared" si="13"/>
        <v>262</v>
      </c>
      <c r="AL24" s="38">
        <f t="shared" si="24"/>
        <v>379.71014492753625</v>
      </c>
      <c r="AM24" s="4">
        <f t="shared" si="32"/>
        <v>2</v>
      </c>
      <c r="AN24" s="51">
        <f t="shared" si="33"/>
        <v>1</v>
      </c>
      <c r="AO24" s="38">
        <f t="shared" si="25"/>
        <v>50</v>
      </c>
    </row>
    <row r="25" spans="1:41" ht="18" customHeight="1" x14ac:dyDescent="0.25">
      <c r="A25" s="20" t="s">
        <v>47</v>
      </c>
      <c r="B25" s="2" t="s">
        <v>14</v>
      </c>
      <c r="C25" s="2">
        <v>0</v>
      </c>
      <c r="D25" s="7">
        <v>0</v>
      </c>
      <c r="E25" s="24">
        <v>0</v>
      </c>
      <c r="F25" s="2">
        <v>0</v>
      </c>
      <c r="G25" s="16">
        <v>0</v>
      </c>
      <c r="H25" s="24">
        <v>0</v>
      </c>
      <c r="I25" s="30">
        <v>4</v>
      </c>
      <c r="J25" s="9">
        <f>VLOOKUP(A25,SSRT,5,FALSE)</f>
        <v>11</v>
      </c>
      <c r="K25" s="24">
        <f t="shared" si="17"/>
        <v>275</v>
      </c>
      <c r="L25" s="13">
        <f t="shared" si="26"/>
        <v>2</v>
      </c>
      <c r="M25" s="16">
        <f t="shared" si="27"/>
        <v>2</v>
      </c>
      <c r="N25" s="24">
        <f t="shared" si="18"/>
        <v>100</v>
      </c>
      <c r="O25" s="2">
        <f t="shared" si="1"/>
        <v>2</v>
      </c>
      <c r="P25" s="10">
        <f t="shared" si="2"/>
        <v>0</v>
      </c>
      <c r="Q25" s="36">
        <f t="shared" si="35"/>
        <v>0</v>
      </c>
      <c r="R25" s="2">
        <f t="shared" si="4"/>
        <v>1</v>
      </c>
      <c r="S25" s="7">
        <f t="shared" si="5"/>
        <v>1</v>
      </c>
      <c r="T25" s="38">
        <f t="shared" si="19"/>
        <v>100</v>
      </c>
      <c r="U25" s="29">
        <f t="shared" si="30"/>
        <v>3</v>
      </c>
      <c r="V25" s="10">
        <f t="shared" si="31"/>
        <v>0</v>
      </c>
      <c r="W25" s="38">
        <f t="shared" si="8"/>
        <v>0</v>
      </c>
      <c r="X25" s="51">
        <f t="shared" si="9"/>
        <v>5</v>
      </c>
      <c r="Y25" s="46">
        <f t="shared" si="10"/>
        <v>0</v>
      </c>
      <c r="Z25" s="38">
        <f t="shared" si="20"/>
        <v>0</v>
      </c>
      <c r="AA25" s="51">
        <f t="shared" si="11"/>
        <v>368</v>
      </c>
      <c r="AB25" s="46">
        <f t="shared" si="12"/>
        <v>180</v>
      </c>
      <c r="AC25" s="38">
        <f t="shared" si="21"/>
        <v>48.913043478260867</v>
      </c>
      <c r="AD25" s="4">
        <v>17</v>
      </c>
      <c r="AE25" s="46">
        <f>VLOOKUP(A25,indicadoronce,5,FALSE)</f>
        <v>2</v>
      </c>
      <c r="AF25" s="38">
        <f t="shared" si="22"/>
        <v>11.764705882352942</v>
      </c>
      <c r="AG25" s="4">
        <v>13</v>
      </c>
      <c r="AH25" s="46">
        <f t="shared" si="29"/>
        <v>1</v>
      </c>
      <c r="AI25" s="38">
        <f t="shared" si="23"/>
        <v>7.6923076923076925</v>
      </c>
      <c r="AJ25" s="6">
        <v>64</v>
      </c>
      <c r="AK25" s="11">
        <f t="shared" si="13"/>
        <v>63</v>
      </c>
      <c r="AL25" s="38">
        <f t="shared" si="24"/>
        <v>98.4375</v>
      </c>
      <c r="AM25" s="4">
        <v>0</v>
      </c>
      <c r="AN25" s="51">
        <v>0</v>
      </c>
      <c r="AO25" s="38">
        <v>0</v>
      </c>
    </row>
    <row r="26" spans="1:41" ht="14.25" customHeight="1" x14ac:dyDescent="0.25">
      <c r="A26" s="20" t="s">
        <v>29</v>
      </c>
      <c r="B26" s="2" t="s">
        <v>14</v>
      </c>
      <c r="C26" s="2">
        <v>1</v>
      </c>
      <c r="D26" s="7">
        <v>0</v>
      </c>
      <c r="E26" s="24">
        <f t="shared" si="34"/>
        <v>0</v>
      </c>
      <c r="F26" s="2">
        <v>1</v>
      </c>
      <c r="G26" s="16">
        <v>0</v>
      </c>
      <c r="H26" s="24">
        <f t="shared" si="16"/>
        <v>0</v>
      </c>
      <c r="I26" s="30">
        <v>4</v>
      </c>
      <c r="J26" s="9">
        <f>VLOOKUP(A26,SSRT,5,FALSE)</f>
        <v>16</v>
      </c>
      <c r="K26" s="24">
        <f t="shared" si="17"/>
        <v>400</v>
      </c>
      <c r="L26" s="13">
        <f t="shared" si="26"/>
        <v>1</v>
      </c>
      <c r="M26" s="16">
        <f t="shared" si="27"/>
        <v>1</v>
      </c>
      <c r="N26" s="24">
        <f t="shared" si="18"/>
        <v>100</v>
      </c>
      <c r="O26" s="2">
        <f t="shared" si="1"/>
        <v>3</v>
      </c>
      <c r="P26" s="10">
        <f t="shared" si="2"/>
        <v>0</v>
      </c>
      <c r="Q26" s="36">
        <f t="shared" si="35"/>
        <v>0</v>
      </c>
      <c r="R26" s="2">
        <f t="shared" si="4"/>
        <v>1</v>
      </c>
      <c r="S26" s="7">
        <f t="shared" si="5"/>
        <v>0</v>
      </c>
      <c r="T26" s="38">
        <f t="shared" si="19"/>
        <v>0</v>
      </c>
      <c r="U26" s="29">
        <f t="shared" si="30"/>
        <v>2</v>
      </c>
      <c r="V26" s="10">
        <f t="shared" si="31"/>
        <v>0</v>
      </c>
      <c r="W26" s="38">
        <f t="shared" si="8"/>
        <v>0</v>
      </c>
      <c r="X26" s="51">
        <f t="shared" si="9"/>
        <v>4</v>
      </c>
      <c r="Y26" s="46">
        <f t="shared" si="10"/>
        <v>0</v>
      </c>
      <c r="Z26" s="38">
        <f t="shared" si="20"/>
        <v>0</v>
      </c>
      <c r="AA26" s="51">
        <f t="shared" si="11"/>
        <v>371</v>
      </c>
      <c r="AB26" s="46">
        <f t="shared" si="12"/>
        <v>163</v>
      </c>
      <c r="AC26" s="38">
        <f t="shared" si="21"/>
        <v>43.935309973045825</v>
      </c>
      <c r="AD26" s="4">
        <v>26</v>
      </c>
      <c r="AE26" s="46">
        <f>VLOOKUP(A26,indicadoronce,5,FALSE)</f>
        <v>15</v>
      </c>
      <c r="AF26" s="38">
        <f t="shared" si="22"/>
        <v>57.692307692307693</v>
      </c>
      <c r="AG26" s="4">
        <v>15</v>
      </c>
      <c r="AH26" s="46">
        <f t="shared" si="29"/>
        <v>1</v>
      </c>
      <c r="AI26" s="38">
        <f t="shared" si="23"/>
        <v>6.666666666666667</v>
      </c>
      <c r="AJ26" s="6">
        <v>56</v>
      </c>
      <c r="AK26" s="11">
        <f t="shared" si="13"/>
        <v>86</v>
      </c>
      <c r="AL26" s="38">
        <f t="shared" si="24"/>
        <v>153.57142857142858</v>
      </c>
      <c r="AM26" s="4">
        <f t="shared" ref="AM26:AM33" si="36">VLOOKUP(A26,indicadorcatorce,4,FALSE)</f>
        <v>1</v>
      </c>
      <c r="AN26" s="51">
        <f t="shared" ref="AN26:AN33" si="37">VLOOKUP(A26,indicadorcatorce,5,FALSE)</f>
        <v>0</v>
      </c>
      <c r="AO26" s="38">
        <f t="shared" si="25"/>
        <v>0</v>
      </c>
    </row>
    <row r="27" spans="1:41" ht="16.5" customHeight="1" x14ac:dyDescent="0.25">
      <c r="A27" s="20" t="s">
        <v>30</v>
      </c>
      <c r="B27" s="2" t="s">
        <v>11</v>
      </c>
      <c r="C27" s="2">
        <v>10</v>
      </c>
      <c r="D27" s="7">
        <v>0</v>
      </c>
      <c r="E27" s="24">
        <f t="shared" si="34"/>
        <v>0</v>
      </c>
      <c r="F27" s="2">
        <v>10</v>
      </c>
      <c r="G27" s="16">
        <v>1</v>
      </c>
      <c r="H27" s="24">
        <f t="shared" si="16"/>
        <v>10</v>
      </c>
      <c r="I27" s="30">
        <v>34</v>
      </c>
      <c r="J27" s="9">
        <f>VLOOKUP(A27,SSRT,5,FALSE)</f>
        <v>3</v>
      </c>
      <c r="K27" s="24">
        <f t="shared" si="17"/>
        <v>8.8235294117647065</v>
      </c>
      <c r="L27" s="13">
        <f t="shared" si="26"/>
        <v>13</v>
      </c>
      <c r="M27" s="16">
        <f t="shared" si="27"/>
        <v>2</v>
      </c>
      <c r="N27" s="24">
        <f t="shared" si="18"/>
        <v>15.384615384615385</v>
      </c>
      <c r="O27" s="2">
        <f t="shared" si="1"/>
        <v>16</v>
      </c>
      <c r="P27" s="10">
        <f t="shared" si="2"/>
        <v>0</v>
      </c>
      <c r="Q27" s="36">
        <f t="shared" si="35"/>
        <v>0</v>
      </c>
      <c r="R27" s="2">
        <f t="shared" si="4"/>
        <v>18</v>
      </c>
      <c r="S27" s="7">
        <f t="shared" si="5"/>
        <v>0</v>
      </c>
      <c r="T27" s="38">
        <f t="shared" si="19"/>
        <v>0</v>
      </c>
      <c r="U27" s="29">
        <f t="shared" si="30"/>
        <v>20</v>
      </c>
      <c r="V27" s="10">
        <f t="shared" si="31"/>
        <v>0</v>
      </c>
      <c r="W27" s="38">
        <f t="shared" si="8"/>
        <v>0</v>
      </c>
      <c r="X27" s="51">
        <f t="shared" si="9"/>
        <v>52</v>
      </c>
      <c r="Y27" s="46">
        <f t="shared" si="10"/>
        <v>1</v>
      </c>
      <c r="Z27" s="38">
        <f t="shared" si="20"/>
        <v>1.9230769230769231</v>
      </c>
      <c r="AA27" s="51">
        <f t="shared" si="11"/>
        <v>1390</v>
      </c>
      <c r="AB27" s="46">
        <f t="shared" si="12"/>
        <v>590</v>
      </c>
      <c r="AC27" s="38">
        <f t="shared" si="21"/>
        <v>42.446043165467628</v>
      </c>
      <c r="AD27" s="4">
        <v>26</v>
      </c>
      <c r="AE27" s="46">
        <f>VLOOKUP(A27,indicadoronce,5,FALSE)</f>
        <v>2</v>
      </c>
      <c r="AF27" s="38">
        <f t="shared" si="22"/>
        <v>7.6923076923076925</v>
      </c>
      <c r="AG27" s="4">
        <v>50</v>
      </c>
      <c r="AH27" s="46">
        <v>0</v>
      </c>
      <c r="AI27" s="38">
        <f t="shared" si="23"/>
        <v>0</v>
      </c>
      <c r="AJ27" s="6">
        <v>213</v>
      </c>
      <c r="AK27" s="11">
        <f t="shared" si="13"/>
        <v>245</v>
      </c>
      <c r="AL27" s="38">
        <f t="shared" si="24"/>
        <v>115.02347417840376</v>
      </c>
      <c r="AM27" s="4">
        <f t="shared" si="36"/>
        <v>10</v>
      </c>
      <c r="AN27" s="51">
        <f t="shared" si="37"/>
        <v>0</v>
      </c>
      <c r="AO27" s="38">
        <f t="shared" si="25"/>
        <v>0</v>
      </c>
    </row>
    <row r="28" spans="1:41" ht="17.25" customHeight="1" x14ac:dyDescent="0.25">
      <c r="A28" s="20" t="s">
        <v>31</v>
      </c>
      <c r="B28" s="2" t="s">
        <v>11</v>
      </c>
      <c r="C28" s="2">
        <v>1</v>
      </c>
      <c r="D28" s="7">
        <v>0</v>
      </c>
      <c r="E28" s="24">
        <f t="shared" si="34"/>
        <v>0</v>
      </c>
      <c r="F28" s="2">
        <v>1</v>
      </c>
      <c r="G28" s="16">
        <v>0</v>
      </c>
      <c r="H28" s="24">
        <f t="shared" si="16"/>
        <v>0</v>
      </c>
      <c r="I28" s="30">
        <v>5</v>
      </c>
      <c r="J28" s="9">
        <v>0</v>
      </c>
      <c r="K28" s="24">
        <f t="shared" si="17"/>
        <v>0</v>
      </c>
      <c r="L28" s="13">
        <f t="shared" si="26"/>
        <v>3</v>
      </c>
      <c r="M28" s="16">
        <f t="shared" si="27"/>
        <v>1</v>
      </c>
      <c r="N28" s="24">
        <f t="shared" si="18"/>
        <v>33.333333333333336</v>
      </c>
      <c r="O28" s="2">
        <f t="shared" si="1"/>
        <v>1</v>
      </c>
      <c r="P28" s="10">
        <f t="shared" si="2"/>
        <v>0</v>
      </c>
      <c r="Q28" s="36">
        <f t="shared" si="35"/>
        <v>0</v>
      </c>
      <c r="R28" s="2">
        <f t="shared" si="4"/>
        <v>5</v>
      </c>
      <c r="S28" s="7">
        <f t="shared" si="5"/>
        <v>0</v>
      </c>
      <c r="T28" s="38">
        <f t="shared" si="19"/>
        <v>0</v>
      </c>
      <c r="U28" s="29">
        <f t="shared" si="30"/>
        <v>2</v>
      </c>
      <c r="V28" s="10">
        <f t="shared" si="31"/>
        <v>0</v>
      </c>
      <c r="W28" s="38">
        <f t="shared" si="8"/>
        <v>0</v>
      </c>
      <c r="X28" s="51">
        <f t="shared" si="9"/>
        <v>7</v>
      </c>
      <c r="Y28" s="46">
        <f t="shared" si="10"/>
        <v>0</v>
      </c>
      <c r="Z28" s="38">
        <f t="shared" si="20"/>
        <v>0</v>
      </c>
      <c r="AA28" s="51">
        <f t="shared" si="11"/>
        <v>423</v>
      </c>
      <c r="AB28" s="46">
        <f t="shared" si="12"/>
        <v>177</v>
      </c>
      <c r="AC28" s="38">
        <f t="shared" si="21"/>
        <v>41.843971631205676</v>
      </c>
      <c r="AD28" s="4">
        <v>36</v>
      </c>
      <c r="AE28" s="46">
        <f>VLOOKUP(A28,indicadoronce,5,FALSE)</f>
        <v>14</v>
      </c>
      <c r="AF28" s="38">
        <f t="shared" si="22"/>
        <v>38.888888888888886</v>
      </c>
      <c r="AG28" s="4">
        <v>34</v>
      </c>
      <c r="AH28" s="46">
        <f>VLOOKUP(A28,indicadordoce,5,FALSE)</f>
        <v>3</v>
      </c>
      <c r="AI28" s="38">
        <f t="shared" si="23"/>
        <v>8.8235294117647065</v>
      </c>
      <c r="AJ28" s="6">
        <v>55</v>
      </c>
      <c r="AK28" s="11">
        <f t="shared" si="13"/>
        <v>76</v>
      </c>
      <c r="AL28" s="38">
        <f t="shared" si="24"/>
        <v>138.18181818181819</v>
      </c>
      <c r="AM28" s="4">
        <f t="shared" si="36"/>
        <v>1</v>
      </c>
      <c r="AN28" s="51">
        <f t="shared" si="37"/>
        <v>0</v>
      </c>
      <c r="AO28" s="38">
        <f t="shared" si="25"/>
        <v>0</v>
      </c>
    </row>
    <row r="29" spans="1:41" ht="18" customHeight="1" x14ac:dyDescent="0.25">
      <c r="A29" s="20" t="s">
        <v>32</v>
      </c>
      <c r="B29" s="2" t="s">
        <v>8</v>
      </c>
      <c r="C29" s="2">
        <v>4</v>
      </c>
      <c r="D29" s="7">
        <v>1</v>
      </c>
      <c r="E29" s="24">
        <f t="shared" si="34"/>
        <v>25</v>
      </c>
      <c r="F29" s="2">
        <v>4</v>
      </c>
      <c r="G29" s="16">
        <v>0</v>
      </c>
      <c r="H29" s="24">
        <f t="shared" si="16"/>
        <v>0</v>
      </c>
      <c r="I29" s="30">
        <v>18</v>
      </c>
      <c r="J29" s="9">
        <f>VLOOKUP(A29,SSRT,5,FALSE)</f>
        <v>2</v>
      </c>
      <c r="K29" s="24">
        <f t="shared" si="17"/>
        <v>11.111111111111111</v>
      </c>
      <c r="L29" s="13">
        <f t="shared" si="26"/>
        <v>6</v>
      </c>
      <c r="M29" s="16">
        <f t="shared" si="27"/>
        <v>2</v>
      </c>
      <c r="N29" s="24">
        <f t="shared" si="18"/>
        <v>33.333333333333336</v>
      </c>
      <c r="O29" s="2">
        <f t="shared" si="1"/>
        <v>3</v>
      </c>
      <c r="P29" s="10">
        <f t="shared" si="2"/>
        <v>0</v>
      </c>
      <c r="Q29" s="36">
        <f t="shared" si="35"/>
        <v>0</v>
      </c>
      <c r="R29" s="2">
        <f t="shared" si="4"/>
        <v>6</v>
      </c>
      <c r="S29" s="7">
        <f t="shared" si="5"/>
        <v>1</v>
      </c>
      <c r="T29" s="38">
        <f t="shared" si="19"/>
        <v>16.666666666666668</v>
      </c>
      <c r="U29" s="29">
        <f t="shared" si="30"/>
        <v>9</v>
      </c>
      <c r="V29" s="10">
        <f t="shared" si="31"/>
        <v>2</v>
      </c>
      <c r="W29" s="38">
        <f t="shared" si="8"/>
        <v>22.222222222222221</v>
      </c>
      <c r="X29" s="51">
        <f t="shared" si="9"/>
        <v>24</v>
      </c>
      <c r="Y29" s="46">
        <f t="shared" si="10"/>
        <v>1</v>
      </c>
      <c r="Z29" s="38">
        <f t="shared" si="20"/>
        <v>4.166666666666667</v>
      </c>
      <c r="AA29" s="51">
        <f t="shared" si="11"/>
        <v>1010</v>
      </c>
      <c r="AB29" s="46">
        <f t="shared" si="12"/>
        <v>553</v>
      </c>
      <c r="AC29" s="38">
        <f t="shared" si="21"/>
        <v>54.75247524752475</v>
      </c>
      <c r="AD29" s="4">
        <v>41</v>
      </c>
      <c r="AE29" s="46">
        <f>VLOOKUP(A29,indicadoronce,5,FALSE)</f>
        <v>5</v>
      </c>
      <c r="AF29" s="38">
        <f t="shared" si="22"/>
        <v>12.195121951219512</v>
      </c>
      <c r="AG29" s="4">
        <v>34</v>
      </c>
      <c r="AH29" s="46">
        <f>VLOOKUP(A29,indicadordoce,5,FALSE)</f>
        <v>18</v>
      </c>
      <c r="AI29" s="38">
        <f t="shared" si="23"/>
        <v>52.941176470588232</v>
      </c>
      <c r="AJ29" s="6">
        <v>119</v>
      </c>
      <c r="AK29" s="11">
        <f t="shared" si="13"/>
        <v>304</v>
      </c>
      <c r="AL29" s="38">
        <f t="shared" si="24"/>
        <v>255.46218487394958</v>
      </c>
      <c r="AM29" s="4">
        <f t="shared" si="36"/>
        <v>4</v>
      </c>
      <c r="AN29" s="51">
        <f t="shared" si="37"/>
        <v>0</v>
      </c>
      <c r="AO29" s="38">
        <f t="shared" si="25"/>
        <v>0</v>
      </c>
    </row>
    <row r="30" spans="1:41" ht="15" customHeight="1" x14ac:dyDescent="0.25">
      <c r="A30" s="20" t="s">
        <v>33</v>
      </c>
      <c r="B30" s="2" t="s">
        <v>8</v>
      </c>
      <c r="C30" s="2">
        <v>5</v>
      </c>
      <c r="D30" s="7">
        <v>0</v>
      </c>
      <c r="E30" s="24">
        <f t="shared" si="34"/>
        <v>0</v>
      </c>
      <c r="F30" s="2">
        <v>5</v>
      </c>
      <c r="G30" s="16">
        <v>4</v>
      </c>
      <c r="H30" s="24">
        <f t="shared" si="16"/>
        <v>80</v>
      </c>
      <c r="I30" s="30">
        <v>28</v>
      </c>
      <c r="J30" s="9">
        <f>VLOOKUP(A30,SSRT,5,FALSE)</f>
        <v>20</v>
      </c>
      <c r="K30" s="24">
        <f t="shared" si="17"/>
        <v>71.428571428571431</v>
      </c>
      <c r="L30" s="13">
        <f t="shared" si="26"/>
        <v>5</v>
      </c>
      <c r="M30" s="16">
        <f t="shared" si="27"/>
        <v>5</v>
      </c>
      <c r="N30" s="24">
        <f t="shared" si="18"/>
        <v>100</v>
      </c>
      <c r="O30" s="2">
        <f t="shared" si="1"/>
        <v>16</v>
      </c>
      <c r="P30" s="10">
        <f t="shared" si="2"/>
        <v>0</v>
      </c>
      <c r="Q30" s="36">
        <f t="shared" si="35"/>
        <v>0</v>
      </c>
      <c r="R30" s="2">
        <f t="shared" si="4"/>
        <v>11</v>
      </c>
      <c r="S30" s="7">
        <f t="shared" si="5"/>
        <v>0</v>
      </c>
      <c r="T30" s="38">
        <f t="shared" si="19"/>
        <v>0</v>
      </c>
      <c r="U30" s="29">
        <f t="shared" si="30"/>
        <v>12</v>
      </c>
      <c r="V30" s="10">
        <f t="shared" si="31"/>
        <v>1</v>
      </c>
      <c r="W30" s="38">
        <f t="shared" si="8"/>
        <v>8.3333333333333339</v>
      </c>
      <c r="X30" s="51">
        <f t="shared" si="9"/>
        <v>33</v>
      </c>
      <c r="Y30" s="46">
        <f t="shared" si="10"/>
        <v>1</v>
      </c>
      <c r="Z30" s="38">
        <f t="shared" si="20"/>
        <v>3.0303030303030303</v>
      </c>
      <c r="AA30" s="51">
        <f t="shared" si="11"/>
        <v>1236</v>
      </c>
      <c r="AB30" s="46">
        <f t="shared" si="12"/>
        <v>512</v>
      </c>
      <c r="AC30" s="38">
        <f t="shared" si="21"/>
        <v>41.423948220064723</v>
      </c>
      <c r="AD30" s="4">
        <v>35</v>
      </c>
      <c r="AE30" s="46">
        <v>0</v>
      </c>
      <c r="AF30" s="38">
        <f t="shared" si="22"/>
        <v>0</v>
      </c>
      <c r="AG30" s="4">
        <v>34</v>
      </c>
      <c r="AH30" s="46">
        <f>VLOOKUP(A30,indicadordoce,5,FALSE)</f>
        <v>30</v>
      </c>
      <c r="AI30" s="38">
        <f t="shared" si="23"/>
        <v>88.235294117647058</v>
      </c>
      <c r="AJ30" s="6">
        <v>175</v>
      </c>
      <c r="AK30" s="11">
        <f t="shared" si="13"/>
        <v>307</v>
      </c>
      <c r="AL30" s="38">
        <f t="shared" si="24"/>
        <v>175.42857142857142</v>
      </c>
      <c r="AM30" s="4">
        <f t="shared" si="36"/>
        <v>5</v>
      </c>
      <c r="AN30" s="51">
        <f t="shared" si="37"/>
        <v>0</v>
      </c>
      <c r="AO30" s="38">
        <f t="shared" si="25"/>
        <v>0</v>
      </c>
    </row>
    <row r="31" spans="1:41" ht="18.75" customHeight="1" x14ac:dyDescent="0.25">
      <c r="A31" s="20" t="s">
        <v>34</v>
      </c>
      <c r="B31" s="2" t="s">
        <v>14</v>
      </c>
      <c r="C31" s="2">
        <v>2</v>
      </c>
      <c r="D31" s="7">
        <v>1</v>
      </c>
      <c r="E31" s="24">
        <f t="shared" si="34"/>
        <v>50</v>
      </c>
      <c r="F31" s="2">
        <v>2</v>
      </c>
      <c r="G31" s="16">
        <v>1</v>
      </c>
      <c r="H31" s="24">
        <f t="shared" si="16"/>
        <v>50</v>
      </c>
      <c r="I31" s="30">
        <v>4</v>
      </c>
      <c r="J31" s="9">
        <f>VLOOKUP(A31,SSRT,5,FALSE)</f>
        <v>1</v>
      </c>
      <c r="K31" s="24">
        <f t="shared" si="17"/>
        <v>25</v>
      </c>
      <c r="L31" s="13">
        <f t="shared" si="26"/>
        <v>3</v>
      </c>
      <c r="M31" s="16">
        <f t="shared" si="27"/>
        <v>0</v>
      </c>
      <c r="N31" s="24">
        <f t="shared" si="18"/>
        <v>0</v>
      </c>
      <c r="O31" s="2">
        <v>0</v>
      </c>
      <c r="P31" s="10">
        <v>0</v>
      </c>
      <c r="Q31" s="36">
        <v>0</v>
      </c>
      <c r="R31" s="2">
        <v>0</v>
      </c>
      <c r="S31" s="7">
        <v>0</v>
      </c>
      <c r="T31" s="38">
        <v>0</v>
      </c>
      <c r="U31" s="29">
        <v>0</v>
      </c>
      <c r="V31" s="10">
        <v>0</v>
      </c>
      <c r="W31" s="38">
        <v>0</v>
      </c>
      <c r="X31" s="51">
        <f t="shared" si="9"/>
        <v>1</v>
      </c>
      <c r="Y31" s="46">
        <f t="shared" si="10"/>
        <v>0</v>
      </c>
      <c r="Z31" s="38">
        <f t="shared" si="20"/>
        <v>0</v>
      </c>
      <c r="AA31" s="51">
        <f t="shared" si="11"/>
        <v>357</v>
      </c>
      <c r="AB31" s="46">
        <f t="shared" si="12"/>
        <v>71</v>
      </c>
      <c r="AC31" s="38">
        <f t="shared" si="21"/>
        <v>19.88795518207283</v>
      </c>
      <c r="AD31" s="4">
        <v>26</v>
      </c>
      <c r="AE31" s="46">
        <v>0</v>
      </c>
      <c r="AF31" s="38">
        <f t="shared" si="22"/>
        <v>0</v>
      </c>
      <c r="AG31" s="4">
        <v>10</v>
      </c>
      <c r="AH31" s="46">
        <f>VLOOKUP(A31,indicadordoce,5,FALSE)</f>
        <v>2</v>
      </c>
      <c r="AI31" s="38">
        <f t="shared" si="23"/>
        <v>20</v>
      </c>
      <c r="AJ31" s="6">
        <v>46</v>
      </c>
      <c r="AK31" s="11">
        <f t="shared" si="13"/>
        <v>16</v>
      </c>
      <c r="AL31" s="38">
        <f t="shared" si="24"/>
        <v>34.782608695652172</v>
      </c>
      <c r="AM31" s="4">
        <f t="shared" si="36"/>
        <v>2</v>
      </c>
      <c r="AN31" s="51">
        <f t="shared" si="37"/>
        <v>0</v>
      </c>
      <c r="AO31" s="38">
        <f t="shared" si="25"/>
        <v>0</v>
      </c>
    </row>
    <row r="32" spans="1:41" ht="15.75" customHeight="1" x14ac:dyDescent="0.25">
      <c r="A32" s="20" t="s">
        <v>35</v>
      </c>
      <c r="B32" s="2" t="s">
        <v>14</v>
      </c>
      <c r="C32" s="2">
        <v>1</v>
      </c>
      <c r="D32" s="7">
        <v>0</v>
      </c>
      <c r="E32" s="24">
        <f t="shared" si="34"/>
        <v>0</v>
      </c>
      <c r="F32" s="2">
        <v>1</v>
      </c>
      <c r="G32" s="16">
        <v>0</v>
      </c>
      <c r="H32" s="24">
        <f t="shared" si="16"/>
        <v>0</v>
      </c>
      <c r="I32" s="30">
        <v>9</v>
      </c>
      <c r="J32" s="9">
        <f>VLOOKUP(A32,SSRT,5,FALSE)</f>
        <v>1</v>
      </c>
      <c r="K32" s="24">
        <f t="shared" si="17"/>
        <v>11.111111111111111</v>
      </c>
      <c r="L32" s="13">
        <f t="shared" si="26"/>
        <v>3</v>
      </c>
      <c r="M32" s="16">
        <f t="shared" si="27"/>
        <v>0</v>
      </c>
      <c r="N32" s="24">
        <f t="shared" si="18"/>
        <v>0</v>
      </c>
      <c r="O32" s="2">
        <f t="shared" ref="O32:O40" si="38">VLOOKUP(A32,indicadorcinco,4,FALSE)</f>
        <v>2</v>
      </c>
      <c r="P32" s="10">
        <f t="shared" ref="P32:P40" si="39">VLOOKUP(A32,indicadorcinco,5,FALSE)</f>
        <v>0</v>
      </c>
      <c r="Q32" s="36">
        <f t="shared" si="35"/>
        <v>0</v>
      </c>
      <c r="R32" s="2">
        <f t="shared" ref="R32:R42" si="40">VLOOKUP(A32,indisei,4,FALSE)</f>
        <v>3</v>
      </c>
      <c r="S32" s="7">
        <f t="shared" ref="S32:S42" si="41">VLOOKUP(A32,indisei,5,FALSE)</f>
        <v>0</v>
      </c>
      <c r="T32" s="38">
        <f t="shared" si="19"/>
        <v>0</v>
      </c>
      <c r="U32" s="29">
        <f t="shared" ref="U32:U44" si="42">VLOOKUP(A32,indisiete,4,FALSE)</f>
        <v>1</v>
      </c>
      <c r="V32" s="10">
        <f t="shared" ref="V32:V44" si="43">VLOOKUP(A32,indisiete,5,FALSE)</f>
        <v>0</v>
      </c>
      <c r="W32" s="38">
        <f t="shared" si="8"/>
        <v>0</v>
      </c>
      <c r="X32" s="51">
        <f t="shared" si="9"/>
        <v>6</v>
      </c>
      <c r="Y32" s="46">
        <f t="shared" si="10"/>
        <v>0</v>
      </c>
      <c r="Z32" s="38">
        <f t="shared" si="20"/>
        <v>0</v>
      </c>
      <c r="AA32" s="51">
        <f t="shared" si="11"/>
        <v>318</v>
      </c>
      <c r="AB32" s="46">
        <f t="shared" si="12"/>
        <v>167</v>
      </c>
      <c r="AC32" s="38">
        <f t="shared" si="21"/>
        <v>52.515723270440255</v>
      </c>
      <c r="AD32" s="4">
        <v>25</v>
      </c>
      <c r="AE32" s="46">
        <f>VLOOKUP(A32,indicadoronce,5,FALSE)</f>
        <v>6</v>
      </c>
      <c r="AF32" s="38">
        <f t="shared" si="22"/>
        <v>24</v>
      </c>
      <c r="AG32" s="4">
        <v>10</v>
      </c>
      <c r="AH32" s="46">
        <v>0</v>
      </c>
      <c r="AI32" s="38">
        <f t="shared" si="23"/>
        <v>0</v>
      </c>
      <c r="AJ32" s="6">
        <v>57</v>
      </c>
      <c r="AK32" s="11">
        <f t="shared" si="13"/>
        <v>90</v>
      </c>
      <c r="AL32" s="38">
        <f t="shared" si="24"/>
        <v>157.89473684210526</v>
      </c>
      <c r="AM32" s="4">
        <f t="shared" si="36"/>
        <v>1</v>
      </c>
      <c r="AN32" s="51">
        <f t="shared" si="37"/>
        <v>0</v>
      </c>
      <c r="AO32" s="38">
        <f t="shared" si="25"/>
        <v>0</v>
      </c>
    </row>
    <row r="33" spans="1:41" ht="16.5" customHeight="1" x14ac:dyDescent="0.25">
      <c r="A33" s="20" t="s">
        <v>36</v>
      </c>
      <c r="B33" s="2" t="s">
        <v>6</v>
      </c>
      <c r="C33" s="2">
        <v>71</v>
      </c>
      <c r="D33" s="7">
        <v>27</v>
      </c>
      <c r="E33" s="24">
        <f t="shared" si="34"/>
        <v>38.028169014084504</v>
      </c>
      <c r="F33" s="2">
        <v>71</v>
      </c>
      <c r="G33" s="16">
        <v>19</v>
      </c>
      <c r="H33" s="24">
        <f t="shared" si="16"/>
        <v>26.760563380281692</v>
      </c>
      <c r="I33" s="30">
        <v>190</v>
      </c>
      <c r="J33" s="9">
        <f>VLOOKUP(A33,SSRT,5,FALSE)</f>
        <v>56</v>
      </c>
      <c r="K33" s="24">
        <f t="shared" si="17"/>
        <v>29.473684210526315</v>
      </c>
      <c r="L33" s="13">
        <f t="shared" si="26"/>
        <v>98</v>
      </c>
      <c r="M33" s="16">
        <f t="shared" si="27"/>
        <v>20</v>
      </c>
      <c r="N33" s="24">
        <f t="shared" si="18"/>
        <v>20.408163265306122</v>
      </c>
      <c r="O33" s="2">
        <f t="shared" si="38"/>
        <v>92</v>
      </c>
      <c r="P33" s="10">
        <f t="shared" si="39"/>
        <v>0</v>
      </c>
      <c r="Q33" s="36">
        <f t="shared" si="35"/>
        <v>0</v>
      </c>
      <c r="R33" s="2">
        <f t="shared" si="40"/>
        <v>105</v>
      </c>
      <c r="S33" s="7">
        <f t="shared" si="41"/>
        <v>1</v>
      </c>
      <c r="T33" s="38">
        <f t="shared" si="19"/>
        <v>0.95238095238095233</v>
      </c>
      <c r="U33" s="29">
        <f t="shared" si="42"/>
        <v>80</v>
      </c>
      <c r="V33" s="10">
        <f t="shared" si="43"/>
        <v>1</v>
      </c>
      <c r="W33" s="38">
        <f t="shared" si="8"/>
        <v>1.25</v>
      </c>
      <c r="X33" s="51">
        <f t="shared" si="9"/>
        <v>263</v>
      </c>
      <c r="Y33" s="46">
        <f t="shared" si="10"/>
        <v>1</v>
      </c>
      <c r="Z33" s="38">
        <f t="shared" si="20"/>
        <v>0.38022813688212925</v>
      </c>
      <c r="AA33" s="51">
        <f t="shared" si="11"/>
        <v>5016</v>
      </c>
      <c r="AB33" s="46">
        <f t="shared" si="12"/>
        <v>2268</v>
      </c>
      <c r="AC33" s="38">
        <f t="shared" si="21"/>
        <v>45.215311004784688</v>
      </c>
      <c r="AD33" s="4">
        <v>194</v>
      </c>
      <c r="AE33" s="46">
        <f>VLOOKUP(A33,indicadoronce,5,FALSE)</f>
        <v>2</v>
      </c>
      <c r="AF33" s="38">
        <f t="shared" si="22"/>
        <v>1.0309278350515463</v>
      </c>
      <c r="AG33" s="4">
        <v>226</v>
      </c>
      <c r="AH33" s="46">
        <f>VLOOKUP(A33,indicadordoce,5,FALSE)</f>
        <v>30</v>
      </c>
      <c r="AI33" s="38">
        <f t="shared" si="23"/>
        <v>13.274336283185841</v>
      </c>
      <c r="AJ33" s="6">
        <v>1265</v>
      </c>
      <c r="AK33" s="11">
        <f t="shared" si="13"/>
        <v>1055</v>
      </c>
      <c r="AL33" s="38">
        <f t="shared" si="24"/>
        <v>83.399209486166015</v>
      </c>
      <c r="AM33" s="4">
        <f t="shared" si="36"/>
        <v>69</v>
      </c>
      <c r="AN33" s="51">
        <f t="shared" si="37"/>
        <v>12</v>
      </c>
      <c r="AO33" s="38">
        <f t="shared" si="25"/>
        <v>17.391304347826086</v>
      </c>
    </row>
    <row r="34" spans="1:41" ht="17.25" customHeight="1" x14ac:dyDescent="0.25">
      <c r="A34" s="20" t="s">
        <v>48</v>
      </c>
      <c r="B34" s="2" t="s">
        <v>11</v>
      </c>
      <c r="C34" s="2">
        <v>0</v>
      </c>
      <c r="D34" s="7">
        <v>0</v>
      </c>
      <c r="E34" s="24">
        <v>0</v>
      </c>
      <c r="F34" s="2">
        <v>0</v>
      </c>
      <c r="G34" s="16">
        <v>0</v>
      </c>
      <c r="H34" s="24">
        <v>0</v>
      </c>
      <c r="I34" s="30">
        <v>13</v>
      </c>
      <c r="J34" s="9">
        <f>VLOOKUP(A34,SSRT,5,FALSE)</f>
        <v>3</v>
      </c>
      <c r="K34" s="24">
        <f t="shared" si="17"/>
        <v>23.076923076923077</v>
      </c>
      <c r="L34" s="13">
        <f t="shared" si="26"/>
        <v>1</v>
      </c>
      <c r="M34" s="16">
        <f t="shared" si="27"/>
        <v>0</v>
      </c>
      <c r="N34" s="24">
        <f t="shared" si="18"/>
        <v>0</v>
      </c>
      <c r="O34" s="2">
        <f t="shared" si="38"/>
        <v>2</v>
      </c>
      <c r="P34" s="10">
        <f t="shared" si="39"/>
        <v>0</v>
      </c>
      <c r="Q34" s="36">
        <f t="shared" si="35"/>
        <v>0</v>
      </c>
      <c r="R34" s="2">
        <f t="shared" si="40"/>
        <v>8</v>
      </c>
      <c r="S34" s="7">
        <f t="shared" si="41"/>
        <v>1</v>
      </c>
      <c r="T34" s="38">
        <f t="shared" si="19"/>
        <v>12.5</v>
      </c>
      <c r="U34" s="29">
        <f t="shared" si="42"/>
        <v>1</v>
      </c>
      <c r="V34" s="10">
        <f t="shared" si="43"/>
        <v>0</v>
      </c>
      <c r="W34" s="38">
        <f t="shared" si="8"/>
        <v>0</v>
      </c>
      <c r="X34" s="51">
        <f t="shared" si="9"/>
        <v>11</v>
      </c>
      <c r="Y34" s="46">
        <f t="shared" si="10"/>
        <v>0</v>
      </c>
      <c r="Z34" s="38">
        <f t="shared" si="20"/>
        <v>0</v>
      </c>
      <c r="AA34" s="51">
        <f t="shared" si="11"/>
        <v>833</v>
      </c>
      <c r="AB34" s="46">
        <f t="shared" si="12"/>
        <v>419</v>
      </c>
      <c r="AC34" s="38">
        <f t="shared" si="21"/>
        <v>50.30012004801921</v>
      </c>
      <c r="AD34" s="4">
        <v>30</v>
      </c>
      <c r="AE34" s="46">
        <f>VLOOKUP(A34,indicadoronce,5,FALSE)</f>
        <v>5</v>
      </c>
      <c r="AF34" s="38">
        <f t="shared" si="22"/>
        <v>16.666666666666668</v>
      </c>
      <c r="AG34" s="4">
        <v>20</v>
      </c>
      <c r="AH34" s="46">
        <f>VLOOKUP(A34,indicadordoce,5,FALSE)</f>
        <v>3</v>
      </c>
      <c r="AI34" s="38">
        <f t="shared" si="23"/>
        <v>15</v>
      </c>
      <c r="AJ34" s="6">
        <v>82</v>
      </c>
      <c r="AK34" s="11">
        <f t="shared" si="13"/>
        <v>142</v>
      </c>
      <c r="AL34" s="38">
        <f t="shared" si="24"/>
        <v>173.17073170731706</v>
      </c>
      <c r="AM34" s="4">
        <v>0</v>
      </c>
      <c r="AN34" s="51">
        <v>0</v>
      </c>
      <c r="AO34" s="38">
        <v>0</v>
      </c>
    </row>
    <row r="35" spans="1:41" ht="17.25" customHeight="1" x14ac:dyDescent="0.25">
      <c r="A35" s="20" t="s">
        <v>37</v>
      </c>
      <c r="B35" s="2" t="s">
        <v>14</v>
      </c>
      <c r="C35" s="2">
        <v>1</v>
      </c>
      <c r="D35" s="7">
        <v>1</v>
      </c>
      <c r="E35" s="24">
        <f t="shared" si="34"/>
        <v>100</v>
      </c>
      <c r="F35" s="2">
        <v>1</v>
      </c>
      <c r="G35" s="16">
        <v>1</v>
      </c>
      <c r="H35" s="24">
        <f t="shared" si="16"/>
        <v>100</v>
      </c>
      <c r="I35" s="30">
        <v>6</v>
      </c>
      <c r="J35" s="9">
        <f>VLOOKUP(A35,SSRT,5,FALSE)</f>
        <v>4</v>
      </c>
      <c r="K35" s="24">
        <f t="shared" si="17"/>
        <v>66.666666666666671</v>
      </c>
      <c r="L35" s="13">
        <f t="shared" si="26"/>
        <v>5</v>
      </c>
      <c r="M35" s="16">
        <f t="shared" si="27"/>
        <v>2</v>
      </c>
      <c r="N35" s="24">
        <f t="shared" si="18"/>
        <v>40</v>
      </c>
      <c r="O35" s="2">
        <f t="shared" si="38"/>
        <v>1</v>
      </c>
      <c r="P35" s="10">
        <f t="shared" si="39"/>
        <v>0</v>
      </c>
      <c r="Q35" s="36">
        <f t="shared" si="35"/>
        <v>0</v>
      </c>
      <c r="R35" s="2">
        <f t="shared" si="40"/>
        <v>3</v>
      </c>
      <c r="S35" s="7">
        <f t="shared" si="41"/>
        <v>0</v>
      </c>
      <c r="T35" s="38">
        <f t="shared" si="19"/>
        <v>0</v>
      </c>
      <c r="U35" s="29">
        <f t="shared" si="42"/>
        <v>3</v>
      </c>
      <c r="V35" s="10">
        <f t="shared" si="43"/>
        <v>0</v>
      </c>
      <c r="W35" s="38">
        <f t="shared" si="8"/>
        <v>0</v>
      </c>
      <c r="X35" s="51">
        <f t="shared" si="9"/>
        <v>9</v>
      </c>
      <c r="Y35" s="46">
        <f t="shared" si="10"/>
        <v>0</v>
      </c>
      <c r="Z35" s="38">
        <f t="shared" si="20"/>
        <v>0</v>
      </c>
      <c r="AA35" s="51">
        <f t="shared" si="11"/>
        <v>360</v>
      </c>
      <c r="AB35" s="46">
        <f t="shared" si="12"/>
        <v>141</v>
      </c>
      <c r="AC35" s="38">
        <f t="shared" si="21"/>
        <v>39.166666666666664</v>
      </c>
      <c r="AD35" s="4">
        <v>30</v>
      </c>
      <c r="AE35" s="46">
        <f>VLOOKUP(A35,indicadoronce,5,FALSE)</f>
        <v>4</v>
      </c>
      <c r="AF35" s="38">
        <f t="shared" si="22"/>
        <v>13.333333333333334</v>
      </c>
      <c r="AG35" s="4">
        <v>10</v>
      </c>
      <c r="AH35" s="46">
        <f>VLOOKUP(A35,indicadordoce,5,FALSE)</f>
        <v>3</v>
      </c>
      <c r="AI35" s="38">
        <f t="shared" si="23"/>
        <v>30</v>
      </c>
      <c r="AJ35" s="6">
        <v>46</v>
      </c>
      <c r="AK35" s="11">
        <f t="shared" si="13"/>
        <v>18</v>
      </c>
      <c r="AL35" s="38">
        <f t="shared" si="24"/>
        <v>39.130434782608695</v>
      </c>
      <c r="AM35" s="4">
        <f>VLOOKUP(A35,indicadorcatorce,4,FALSE)</f>
        <v>1</v>
      </c>
      <c r="AN35" s="51">
        <f>VLOOKUP(A35,indicadorcatorce,5,FALSE)</f>
        <v>0</v>
      </c>
      <c r="AO35" s="38">
        <f t="shared" si="25"/>
        <v>0</v>
      </c>
    </row>
    <row r="36" spans="1:41" ht="17.25" customHeight="1" x14ac:dyDescent="0.25">
      <c r="A36" s="20" t="s">
        <v>49</v>
      </c>
      <c r="B36" s="2" t="s">
        <v>8</v>
      </c>
      <c r="C36" s="2">
        <v>0</v>
      </c>
      <c r="D36" s="7">
        <v>0</v>
      </c>
      <c r="E36" s="24">
        <v>0</v>
      </c>
      <c r="F36" s="2">
        <v>0</v>
      </c>
      <c r="G36" s="16">
        <v>0</v>
      </c>
      <c r="H36" s="24">
        <v>0</v>
      </c>
      <c r="I36" s="30">
        <v>6</v>
      </c>
      <c r="J36" s="9">
        <f>VLOOKUP(A36,SSRT,5,FALSE)</f>
        <v>1</v>
      </c>
      <c r="K36" s="24">
        <f t="shared" si="17"/>
        <v>16.666666666666668</v>
      </c>
      <c r="L36" s="13">
        <f t="shared" si="26"/>
        <v>3</v>
      </c>
      <c r="M36" s="16">
        <f t="shared" si="27"/>
        <v>0</v>
      </c>
      <c r="N36" s="24">
        <f t="shared" si="18"/>
        <v>0</v>
      </c>
      <c r="O36" s="2">
        <f t="shared" si="38"/>
        <v>3</v>
      </c>
      <c r="P36" s="10">
        <f t="shared" si="39"/>
        <v>0</v>
      </c>
      <c r="Q36" s="36">
        <f t="shared" si="35"/>
        <v>0</v>
      </c>
      <c r="R36" s="2">
        <f t="shared" si="40"/>
        <v>3</v>
      </c>
      <c r="S36" s="7">
        <f t="shared" si="41"/>
        <v>3</v>
      </c>
      <c r="T36" s="38">
        <f t="shared" si="19"/>
        <v>100</v>
      </c>
      <c r="U36" s="29">
        <f t="shared" si="42"/>
        <v>2</v>
      </c>
      <c r="V36" s="10">
        <f t="shared" si="43"/>
        <v>2</v>
      </c>
      <c r="W36" s="38">
        <f t="shared" si="8"/>
        <v>100</v>
      </c>
      <c r="X36" s="51">
        <f t="shared" si="9"/>
        <v>5</v>
      </c>
      <c r="Y36" s="46">
        <f t="shared" si="10"/>
        <v>0</v>
      </c>
      <c r="Z36" s="38">
        <f t="shared" si="20"/>
        <v>0</v>
      </c>
      <c r="AA36" s="51">
        <f t="shared" si="11"/>
        <v>198</v>
      </c>
      <c r="AB36" s="46">
        <f t="shared" si="12"/>
        <v>68</v>
      </c>
      <c r="AC36" s="38">
        <f t="shared" si="21"/>
        <v>34.343434343434346</v>
      </c>
      <c r="AD36" s="4">
        <v>17</v>
      </c>
      <c r="AE36" s="46">
        <v>0</v>
      </c>
      <c r="AF36" s="38">
        <f t="shared" si="22"/>
        <v>0</v>
      </c>
      <c r="AG36" s="4">
        <v>8</v>
      </c>
      <c r="AH36" s="46">
        <v>0</v>
      </c>
      <c r="AI36" s="38">
        <f t="shared" si="23"/>
        <v>0</v>
      </c>
      <c r="AJ36" s="6">
        <v>46</v>
      </c>
      <c r="AK36" s="11">
        <f t="shared" si="13"/>
        <v>8</v>
      </c>
      <c r="AL36" s="38">
        <f t="shared" si="24"/>
        <v>17.391304347826086</v>
      </c>
      <c r="AM36" s="4">
        <v>0</v>
      </c>
      <c r="AN36" s="51">
        <v>0</v>
      </c>
      <c r="AO36" s="38">
        <v>0</v>
      </c>
    </row>
    <row r="37" spans="1:41" ht="18.75" customHeight="1" x14ac:dyDescent="0.25">
      <c r="A37" s="20" t="s">
        <v>38</v>
      </c>
      <c r="B37" s="2" t="s">
        <v>6</v>
      </c>
      <c r="C37" s="2">
        <v>17</v>
      </c>
      <c r="D37" s="7">
        <v>4</v>
      </c>
      <c r="E37" s="24">
        <f t="shared" si="34"/>
        <v>23.529411764705884</v>
      </c>
      <c r="F37" s="2">
        <v>17</v>
      </c>
      <c r="G37" s="16">
        <v>8</v>
      </c>
      <c r="H37" s="24">
        <f t="shared" si="16"/>
        <v>47.058823529411768</v>
      </c>
      <c r="I37" s="30">
        <v>65</v>
      </c>
      <c r="J37" s="9">
        <f>VLOOKUP(A37,SSRT,5,FALSE)</f>
        <v>15</v>
      </c>
      <c r="K37" s="24">
        <f t="shared" si="17"/>
        <v>23.076923076923077</v>
      </c>
      <c r="L37" s="13">
        <f t="shared" si="26"/>
        <v>34</v>
      </c>
      <c r="M37" s="16">
        <f t="shared" si="27"/>
        <v>12</v>
      </c>
      <c r="N37" s="24">
        <f t="shared" si="18"/>
        <v>35.294117647058826</v>
      </c>
      <c r="O37" s="2">
        <f t="shared" si="38"/>
        <v>35</v>
      </c>
      <c r="P37" s="10">
        <f t="shared" si="39"/>
        <v>0</v>
      </c>
      <c r="Q37" s="36">
        <f t="shared" si="35"/>
        <v>0</v>
      </c>
      <c r="R37" s="2">
        <f t="shared" si="40"/>
        <v>29</v>
      </c>
      <c r="S37" s="7">
        <f t="shared" si="41"/>
        <v>1</v>
      </c>
      <c r="T37" s="38">
        <f t="shared" si="19"/>
        <v>3.4482758620689653</v>
      </c>
      <c r="U37" s="29">
        <f t="shared" si="42"/>
        <v>30</v>
      </c>
      <c r="V37" s="10">
        <f t="shared" si="43"/>
        <v>0</v>
      </c>
      <c r="W37" s="38">
        <f t="shared" si="8"/>
        <v>0</v>
      </c>
      <c r="X37" s="51">
        <f t="shared" si="9"/>
        <v>87</v>
      </c>
      <c r="Y37" s="46">
        <f t="shared" si="10"/>
        <v>1</v>
      </c>
      <c r="Z37" s="38">
        <f t="shared" si="20"/>
        <v>1.1494252873563218</v>
      </c>
      <c r="AA37" s="51">
        <f t="shared" si="11"/>
        <v>3977</v>
      </c>
      <c r="AB37" s="46">
        <f t="shared" si="12"/>
        <v>1608</v>
      </c>
      <c r="AC37" s="38">
        <f t="shared" si="21"/>
        <v>40.432486799094796</v>
      </c>
      <c r="AD37" s="4">
        <v>145</v>
      </c>
      <c r="AE37" s="46">
        <f t="shared" ref="AE37:AE43" si="44">VLOOKUP(A37,indicadoronce,5,FALSE)</f>
        <v>24</v>
      </c>
      <c r="AF37" s="38">
        <f t="shared" si="22"/>
        <v>16.551724137931036</v>
      </c>
      <c r="AG37" s="4">
        <v>100</v>
      </c>
      <c r="AH37" s="46">
        <f>VLOOKUP(A37,indicadordoce,5,FALSE)</f>
        <v>21</v>
      </c>
      <c r="AI37" s="38">
        <f t="shared" si="23"/>
        <v>21</v>
      </c>
      <c r="AJ37" s="6">
        <v>414</v>
      </c>
      <c r="AK37" s="11">
        <f t="shared" si="13"/>
        <v>699</v>
      </c>
      <c r="AL37" s="38">
        <f t="shared" si="24"/>
        <v>168.84057971014494</v>
      </c>
      <c r="AM37" s="4">
        <f>VLOOKUP(A37,indicadorcatorce,4,FALSE)</f>
        <v>15</v>
      </c>
      <c r="AN37" s="51">
        <f>VLOOKUP(A37,indicadorcatorce,5,FALSE)</f>
        <v>0</v>
      </c>
      <c r="AO37" s="38">
        <f t="shared" si="25"/>
        <v>0</v>
      </c>
    </row>
    <row r="38" spans="1:41" ht="17.25" customHeight="1" x14ac:dyDescent="0.25">
      <c r="A38" s="20" t="s">
        <v>39</v>
      </c>
      <c r="B38" s="2" t="s">
        <v>14</v>
      </c>
      <c r="C38" s="2">
        <v>2</v>
      </c>
      <c r="D38" s="7">
        <v>1</v>
      </c>
      <c r="E38" s="24">
        <f t="shared" si="34"/>
        <v>50</v>
      </c>
      <c r="F38" s="2">
        <v>2</v>
      </c>
      <c r="G38" s="16">
        <v>0</v>
      </c>
      <c r="H38" s="24">
        <f t="shared" si="16"/>
        <v>0</v>
      </c>
      <c r="I38" s="30">
        <v>11</v>
      </c>
      <c r="J38" s="9">
        <v>0</v>
      </c>
      <c r="K38" s="24">
        <f t="shared" si="17"/>
        <v>0</v>
      </c>
      <c r="L38" s="13">
        <f t="shared" si="26"/>
        <v>1</v>
      </c>
      <c r="M38" s="16">
        <f t="shared" si="27"/>
        <v>0</v>
      </c>
      <c r="N38" s="24">
        <f t="shared" si="18"/>
        <v>0</v>
      </c>
      <c r="O38" s="2">
        <f t="shared" si="38"/>
        <v>2</v>
      </c>
      <c r="P38" s="10">
        <f t="shared" si="39"/>
        <v>0</v>
      </c>
      <c r="Q38" s="36">
        <f t="shared" si="35"/>
        <v>0</v>
      </c>
      <c r="R38" s="2">
        <f t="shared" si="40"/>
        <v>5</v>
      </c>
      <c r="S38" s="7">
        <f t="shared" si="41"/>
        <v>0</v>
      </c>
      <c r="T38" s="38">
        <f t="shared" si="19"/>
        <v>0</v>
      </c>
      <c r="U38" s="29">
        <f t="shared" si="42"/>
        <v>2</v>
      </c>
      <c r="V38" s="10">
        <f t="shared" si="43"/>
        <v>0</v>
      </c>
      <c r="W38" s="38">
        <f t="shared" si="8"/>
        <v>0</v>
      </c>
      <c r="X38" s="51">
        <f t="shared" si="9"/>
        <v>10</v>
      </c>
      <c r="Y38" s="46">
        <f t="shared" si="10"/>
        <v>1</v>
      </c>
      <c r="Z38" s="38">
        <f t="shared" si="20"/>
        <v>10</v>
      </c>
      <c r="AA38" s="51">
        <f t="shared" si="11"/>
        <v>683</v>
      </c>
      <c r="AB38" s="46">
        <f t="shared" si="12"/>
        <v>177</v>
      </c>
      <c r="AC38" s="38">
        <f t="shared" si="21"/>
        <v>25.915080527086385</v>
      </c>
      <c r="AD38" s="4">
        <v>33</v>
      </c>
      <c r="AE38" s="46">
        <f t="shared" si="44"/>
        <v>10</v>
      </c>
      <c r="AF38" s="38">
        <f t="shared" si="22"/>
        <v>30.303030303030305</v>
      </c>
      <c r="AG38" s="4">
        <v>20</v>
      </c>
      <c r="AH38" s="46">
        <f>VLOOKUP(A38,indicadordoce,5,FALSE)</f>
        <v>7</v>
      </c>
      <c r="AI38" s="38">
        <f t="shared" si="23"/>
        <v>35</v>
      </c>
      <c r="AJ38" s="6">
        <v>90</v>
      </c>
      <c r="AK38" s="11">
        <f t="shared" si="13"/>
        <v>25</v>
      </c>
      <c r="AL38" s="38">
        <f t="shared" si="24"/>
        <v>27.777777777777779</v>
      </c>
      <c r="AM38" s="4">
        <f>VLOOKUP(A38,indicadorcatorce,4,FALSE)</f>
        <v>2</v>
      </c>
      <c r="AN38" s="51">
        <f>VLOOKUP(A38,indicadorcatorce,5,FALSE)</f>
        <v>0</v>
      </c>
      <c r="AO38" s="38">
        <f t="shared" si="25"/>
        <v>0</v>
      </c>
    </row>
    <row r="39" spans="1:41" ht="16.5" customHeight="1" x14ac:dyDescent="0.25">
      <c r="A39" s="20" t="s">
        <v>40</v>
      </c>
      <c r="B39" s="2" t="s">
        <v>11</v>
      </c>
      <c r="C39" s="2">
        <v>9</v>
      </c>
      <c r="D39" s="7">
        <v>3</v>
      </c>
      <c r="E39" s="24">
        <f t="shared" si="34"/>
        <v>33.333333333333336</v>
      </c>
      <c r="F39" s="2">
        <v>9</v>
      </c>
      <c r="G39" s="16">
        <v>1</v>
      </c>
      <c r="H39" s="24">
        <f t="shared" si="16"/>
        <v>11.111111111111111</v>
      </c>
      <c r="I39" s="30">
        <v>42</v>
      </c>
      <c r="J39" s="9">
        <f>VLOOKUP(A39,SSRT,5,FALSE)</f>
        <v>119</v>
      </c>
      <c r="K39" s="24">
        <f t="shared" si="17"/>
        <v>283.33333333333331</v>
      </c>
      <c r="L39" s="13">
        <f t="shared" si="26"/>
        <v>22</v>
      </c>
      <c r="M39" s="16">
        <f t="shared" si="27"/>
        <v>7</v>
      </c>
      <c r="N39" s="24">
        <f t="shared" si="18"/>
        <v>31.818181818181817</v>
      </c>
      <c r="O39" s="2">
        <f t="shared" si="38"/>
        <v>20</v>
      </c>
      <c r="P39" s="10">
        <f t="shared" si="39"/>
        <v>0</v>
      </c>
      <c r="Q39" s="36">
        <f t="shared" si="35"/>
        <v>0</v>
      </c>
      <c r="R39" s="2">
        <f t="shared" si="40"/>
        <v>14</v>
      </c>
      <c r="S39" s="7">
        <f t="shared" si="41"/>
        <v>0</v>
      </c>
      <c r="T39" s="38">
        <f t="shared" si="19"/>
        <v>0</v>
      </c>
      <c r="U39" s="29">
        <f t="shared" si="42"/>
        <v>22</v>
      </c>
      <c r="V39" s="10">
        <f t="shared" si="43"/>
        <v>1</v>
      </c>
      <c r="W39" s="38">
        <f t="shared" si="8"/>
        <v>4.5454545454545459</v>
      </c>
      <c r="X39" s="51">
        <f t="shared" si="9"/>
        <v>40</v>
      </c>
      <c r="Y39" s="46">
        <f t="shared" si="10"/>
        <v>0</v>
      </c>
      <c r="Z39" s="38">
        <f t="shared" si="20"/>
        <v>0</v>
      </c>
      <c r="AA39" s="51">
        <f t="shared" si="11"/>
        <v>2064</v>
      </c>
      <c r="AB39" s="46">
        <f t="shared" si="12"/>
        <v>1632</v>
      </c>
      <c r="AC39" s="38">
        <f t="shared" si="21"/>
        <v>79.069767441860463</v>
      </c>
      <c r="AD39" s="4">
        <v>56</v>
      </c>
      <c r="AE39" s="46">
        <f t="shared" si="44"/>
        <v>144</v>
      </c>
      <c r="AF39" s="38">
        <f t="shared" si="22"/>
        <v>257.14285714285717</v>
      </c>
      <c r="AG39" s="4">
        <v>35</v>
      </c>
      <c r="AH39" s="46">
        <f>VLOOKUP(A39,indicadordoce,5,FALSE)</f>
        <v>81</v>
      </c>
      <c r="AI39" s="38">
        <f t="shared" si="23"/>
        <v>231.42857142857142</v>
      </c>
      <c r="AJ39" s="6">
        <v>223</v>
      </c>
      <c r="AK39" s="11">
        <f t="shared" si="13"/>
        <v>557</v>
      </c>
      <c r="AL39" s="38">
        <f t="shared" si="24"/>
        <v>249.77578475336324</v>
      </c>
      <c r="AM39" s="4">
        <f>VLOOKUP(A39,indicadorcatorce,4,FALSE)</f>
        <v>9</v>
      </c>
      <c r="AN39" s="51">
        <f>VLOOKUP(A39,indicadorcatorce,5,FALSE)</f>
        <v>0</v>
      </c>
      <c r="AO39" s="38">
        <f t="shared" si="25"/>
        <v>0</v>
      </c>
    </row>
    <row r="40" spans="1:41" ht="19.5" customHeight="1" x14ac:dyDescent="0.25">
      <c r="A40" s="20" t="s">
        <v>41</v>
      </c>
      <c r="B40" s="2" t="s">
        <v>8</v>
      </c>
      <c r="C40" s="2">
        <v>4</v>
      </c>
      <c r="D40" s="7">
        <v>2</v>
      </c>
      <c r="E40" s="24">
        <f t="shared" si="34"/>
        <v>50</v>
      </c>
      <c r="F40" s="2">
        <v>4</v>
      </c>
      <c r="G40" s="16">
        <v>4</v>
      </c>
      <c r="H40" s="24">
        <f t="shared" si="16"/>
        <v>100</v>
      </c>
      <c r="I40" s="30">
        <v>25</v>
      </c>
      <c r="J40" s="9">
        <f>VLOOKUP(A40,SSRT,5,FALSE)</f>
        <v>5</v>
      </c>
      <c r="K40" s="24">
        <f t="shared" si="17"/>
        <v>20</v>
      </c>
      <c r="L40" s="13">
        <f t="shared" si="26"/>
        <v>15</v>
      </c>
      <c r="M40" s="16">
        <f t="shared" si="27"/>
        <v>6</v>
      </c>
      <c r="N40" s="24">
        <f t="shared" si="18"/>
        <v>40</v>
      </c>
      <c r="O40" s="2">
        <f t="shared" si="38"/>
        <v>11</v>
      </c>
      <c r="P40" s="10">
        <f t="shared" si="39"/>
        <v>0</v>
      </c>
      <c r="Q40" s="36">
        <f t="shared" si="35"/>
        <v>0</v>
      </c>
      <c r="R40" s="2">
        <f t="shared" si="40"/>
        <v>8</v>
      </c>
      <c r="S40" s="7">
        <f t="shared" si="41"/>
        <v>0</v>
      </c>
      <c r="T40" s="38">
        <f t="shared" si="19"/>
        <v>0</v>
      </c>
      <c r="U40" s="29">
        <f t="shared" si="42"/>
        <v>12</v>
      </c>
      <c r="V40" s="10">
        <f t="shared" si="43"/>
        <v>0</v>
      </c>
      <c r="W40" s="38">
        <f t="shared" si="8"/>
        <v>0</v>
      </c>
      <c r="X40" s="51">
        <f t="shared" si="9"/>
        <v>27</v>
      </c>
      <c r="Y40" s="46">
        <f t="shared" si="10"/>
        <v>0</v>
      </c>
      <c r="Z40" s="38">
        <f t="shared" si="20"/>
        <v>0</v>
      </c>
      <c r="AA40" s="51">
        <f t="shared" si="11"/>
        <v>1022</v>
      </c>
      <c r="AB40" s="46">
        <f t="shared" si="12"/>
        <v>707</v>
      </c>
      <c r="AC40" s="38">
        <f t="shared" si="21"/>
        <v>69.178082191780817</v>
      </c>
      <c r="AD40" s="4">
        <v>21</v>
      </c>
      <c r="AE40" s="46">
        <f t="shared" si="44"/>
        <v>15</v>
      </c>
      <c r="AF40" s="38">
        <f t="shared" si="22"/>
        <v>71.428571428571431</v>
      </c>
      <c r="AG40" s="4">
        <v>20</v>
      </c>
      <c r="AH40" s="46">
        <v>0</v>
      </c>
      <c r="AI40" s="38">
        <f t="shared" si="23"/>
        <v>0</v>
      </c>
      <c r="AJ40" s="6">
        <v>127</v>
      </c>
      <c r="AK40" s="11">
        <f t="shared" si="13"/>
        <v>249</v>
      </c>
      <c r="AL40" s="38">
        <f t="shared" si="24"/>
        <v>196.06299212598427</v>
      </c>
      <c r="AM40" s="4">
        <f>VLOOKUP(A40,indicadorcatorce,4,FALSE)</f>
        <v>4</v>
      </c>
      <c r="AN40" s="51">
        <f>VLOOKUP(A40,indicadorcatorce,5,FALSE)</f>
        <v>0</v>
      </c>
      <c r="AO40" s="38">
        <f t="shared" si="25"/>
        <v>0</v>
      </c>
    </row>
    <row r="41" spans="1:41" ht="21" customHeight="1" x14ac:dyDescent="0.25">
      <c r="A41" s="20" t="s">
        <v>42</v>
      </c>
      <c r="B41" s="2" t="s">
        <v>14</v>
      </c>
      <c r="C41" s="2">
        <v>3</v>
      </c>
      <c r="D41" s="8">
        <v>0</v>
      </c>
      <c r="E41" s="24">
        <f t="shared" si="34"/>
        <v>0</v>
      </c>
      <c r="F41" s="2">
        <v>3</v>
      </c>
      <c r="G41" s="16">
        <v>2</v>
      </c>
      <c r="H41" s="24">
        <f t="shared" si="16"/>
        <v>66.666666666666671</v>
      </c>
      <c r="I41" s="30">
        <v>9</v>
      </c>
      <c r="J41" s="9">
        <f>VLOOKUP(A41,SSRT,5,FALSE)</f>
        <v>9</v>
      </c>
      <c r="K41" s="24">
        <f t="shared" si="17"/>
        <v>100</v>
      </c>
      <c r="L41" s="13">
        <f t="shared" si="26"/>
        <v>2</v>
      </c>
      <c r="M41" s="16">
        <f t="shared" si="27"/>
        <v>0</v>
      </c>
      <c r="N41" s="24">
        <f t="shared" si="18"/>
        <v>0</v>
      </c>
      <c r="O41" s="2">
        <v>0</v>
      </c>
      <c r="P41" s="10">
        <v>0</v>
      </c>
      <c r="Q41" s="36">
        <v>0</v>
      </c>
      <c r="R41" s="2">
        <f t="shared" si="40"/>
        <v>3</v>
      </c>
      <c r="S41" s="7">
        <f t="shared" si="41"/>
        <v>1</v>
      </c>
      <c r="T41" s="38">
        <f t="shared" si="19"/>
        <v>33.333333333333336</v>
      </c>
      <c r="U41" s="29">
        <f t="shared" si="42"/>
        <v>9</v>
      </c>
      <c r="V41" s="10">
        <f t="shared" si="43"/>
        <v>0</v>
      </c>
      <c r="W41" s="38">
        <f t="shared" si="8"/>
        <v>0</v>
      </c>
      <c r="X41" s="51">
        <f t="shared" si="9"/>
        <v>13</v>
      </c>
      <c r="Y41" s="46">
        <f t="shared" si="10"/>
        <v>2</v>
      </c>
      <c r="Z41" s="38">
        <f t="shared" si="20"/>
        <v>15.384615384615385</v>
      </c>
      <c r="AA41" s="51">
        <f t="shared" si="11"/>
        <v>661</v>
      </c>
      <c r="AB41" s="46">
        <f t="shared" si="12"/>
        <v>256</v>
      </c>
      <c r="AC41" s="38">
        <f t="shared" si="21"/>
        <v>38.729198184568837</v>
      </c>
      <c r="AD41" s="4">
        <v>22</v>
      </c>
      <c r="AE41" s="46">
        <f t="shared" si="44"/>
        <v>3</v>
      </c>
      <c r="AF41" s="38">
        <f t="shared" si="22"/>
        <v>13.636363636363637</v>
      </c>
      <c r="AG41" s="4">
        <v>17</v>
      </c>
      <c r="AH41" s="46">
        <f>VLOOKUP(A41,indicadordoce,5,FALSE)</f>
        <v>11</v>
      </c>
      <c r="AI41" s="38">
        <f t="shared" si="23"/>
        <v>64.705882352941174</v>
      </c>
      <c r="AJ41" s="6">
        <v>75</v>
      </c>
      <c r="AK41" s="11">
        <f t="shared" si="13"/>
        <v>103</v>
      </c>
      <c r="AL41" s="38">
        <f t="shared" si="24"/>
        <v>137.33333333333334</v>
      </c>
      <c r="AM41" s="4">
        <f>VLOOKUP(A41,indicadorcatorce,4,FALSE)</f>
        <v>2</v>
      </c>
      <c r="AN41" s="51">
        <f>VLOOKUP(A41,indicadorcatorce,5,FALSE)</f>
        <v>0</v>
      </c>
      <c r="AO41" s="38">
        <f t="shared" si="25"/>
        <v>0</v>
      </c>
    </row>
    <row r="42" spans="1:41" ht="20.25" customHeight="1" x14ac:dyDescent="0.25">
      <c r="A42" s="20" t="s">
        <v>50</v>
      </c>
      <c r="B42" s="2" t="s">
        <v>14</v>
      </c>
      <c r="C42" s="5">
        <v>4</v>
      </c>
      <c r="D42" s="9">
        <v>0</v>
      </c>
      <c r="E42" s="24">
        <f t="shared" si="34"/>
        <v>0</v>
      </c>
      <c r="F42" s="13">
        <v>0</v>
      </c>
      <c r="G42" s="16">
        <v>0</v>
      </c>
      <c r="H42" s="24">
        <v>0</v>
      </c>
      <c r="I42" s="30">
        <v>5</v>
      </c>
      <c r="J42" s="9">
        <f>VLOOKUP(A42,SSRT,5,FALSE)</f>
        <v>1</v>
      </c>
      <c r="K42" s="24">
        <f t="shared" si="17"/>
        <v>20</v>
      </c>
      <c r="L42" s="13">
        <f t="shared" si="26"/>
        <v>1</v>
      </c>
      <c r="M42" s="16">
        <f t="shared" si="27"/>
        <v>0</v>
      </c>
      <c r="N42" s="24">
        <f t="shared" si="18"/>
        <v>0</v>
      </c>
      <c r="O42" s="2">
        <f>VLOOKUP(A42,indicadorcinco,4,FALSE)</f>
        <v>1</v>
      </c>
      <c r="P42" s="10">
        <f>VLOOKUP(A42,indicadorcinco,5,FALSE)</f>
        <v>0</v>
      </c>
      <c r="Q42" s="36">
        <f t="shared" si="35"/>
        <v>0</v>
      </c>
      <c r="R42" s="2">
        <f t="shared" si="40"/>
        <v>2</v>
      </c>
      <c r="S42" s="7">
        <f t="shared" si="41"/>
        <v>0</v>
      </c>
      <c r="T42" s="38">
        <f t="shared" si="19"/>
        <v>0</v>
      </c>
      <c r="U42" s="29">
        <f t="shared" si="42"/>
        <v>1</v>
      </c>
      <c r="V42" s="10">
        <f t="shared" si="43"/>
        <v>0</v>
      </c>
      <c r="W42" s="38">
        <f t="shared" si="8"/>
        <v>0</v>
      </c>
      <c r="X42" s="51">
        <f t="shared" si="9"/>
        <v>4</v>
      </c>
      <c r="Y42" s="46">
        <f t="shared" si="10"/>
        <v>0</v>
      </c>
      <c r="Z42" s="38">
        <f t="shared" si="20"/>
        <v>0</v>
      </c>
      <c r="AA42" s="51">
        <f t="shared" si="11"/>
        <v>343</v>
      </c>
      <c r="AB42" s="46">
        <f t="shared" si="12"/>
        <v>202</v>
      </c>
      <c r="AC42" s="38">
        <f t="shared" si="21"/>
        <v>58.89212827988338</v>
      </c>
      <c r="AD42" s="4">
        <v>13</v>
      </c>
      <c r="AE42" s="46">
        <f t="shared" si="44"/>
        <v>1</v>
      </c>
      <c r="AF42" s="38">
        <f t="shared" si="22"/>
        <v>7.6923076923076925</v>
      </c>
      <c r="AG42" s="4">
        <v>9</v>
      </c>
      <c r="AH42" s="46">
        <f>VLOOKUP(A42,indicadordoce,5,FALSE)</f>
        <v>2</v>
      </c>
      <c r="AI42" s="38">
        <f t="shared" si="23"/>
        <v>22.222222222222221</v>
      </c>
      <c r="AJ42" s="6">
        <v>35</v>
      </c>
      <c r="AK42" s="11">
        <f t="shared" si="13"/>
        <v>46</v>
      </c>
      <c r="AL42" s="38">
        <f t="shared" si="24"/>
        <v>131.42857142857142</v>
      </c>
      <c r="AM42" s="4">
        <v>0</v>
      </c>
      <c r="AN42" s="51">
        <v>0</v>
      </c>
      <c r="AO42" s="38">
        <v>0</v>
      </c>
    </row>
    <row r="43" spans="1:41" ht="21" customHeight="1" x14ac:dyDescent="0.25">
      <c r="A43" s="20" t="s">
        <v>43</v>
      </c>
      <c r="B43" s="2" t="s">
        <v>14</v>
      </c>
      <c r="C43" s="12">
        <v>1</v>
      </c>
      <c r="D43" s="9">
        <v>0</v>
      </c>
      <c r="E43" s="24">
        <f t="shared" si="34"/>
        <v>0</v>
      </c>
      <c r="F43" s="13">
        <v>1</v>
      </c>
      <c r="G43" s="16">
        <v>0</v>
      </c>
      <c r="H43" s="24">
        <f t="shared" si="16"/>
        <v>0</v>
      </c>
      <c r="I43" s="30">
        <v>6</v>
      </c>
      <c r="J43" s="9">
        <f>VLOOKUP(A43,SSRT,5,FALSE)</f>
        <v>11</v>
      </c>
      <c r="K43" s="24">
        <f t="shared" si="17"/>
        <v>183.33333333333334</v>
      </c>
      <c r="L43" s="13">
        <f t="shared" si="26"/>
        <v>1</v>
      </c>
      <c r="M43" s="16">
        <f t="shared" si="27"/>
        <v>1</v>
      </c>
      <c r="N43" s="24">
        <f t="shared" si="18"/>
        <v>100</v>
      </c>
      <c r="O43" s="2">
        <f>VLOOKUP(A43,indicadorcinco,4,FALSE)</f>
        <v>2</v>
      </c>
      <c r="P43" s="10">
        <f>VLOOKUP(A43,indicadorcinco,5,FALSE)</f>
        <v>0</v>
      </c>
      <c r="Q43" s="36">
        <f t="shared" si="35"/>
        <v>0</v>
      </c>
      <c r="R43" s="2">
        <v>0</v>
      </c>
      <c r="S43" s="7">
        <v>0</v>
      </c>
      <c r="T43" s="38">
        <v>0</v>
      </c>
      <c r="U43" s="29">
        <f t="shared" si="42"/>
        <v>5</v>
      </c>
      <c r="V43" s="10">
        <f t="shared" si="43"/>
        <v>0</v>
      </c>
      <c r="W43" s="38">
        <f t="shared" si="8"/>
        <v>0</v>
      </c>
      <c r="X43" s="51">
        <f t="shared" si="9"/>
        <v>9</v>
      </c>
      <c r="Y43" s="46">
        <f t="shared" si="10"/>
        <v>0</v>
      </c>
      <c r="Z43" s="38">
        <f t="shared" si="20"/>
        <v>0</v>
      </c>
      <c r="AA43" s="51">
        <f t="shared" si="11"/>
        <v>360</v>
      </c>
      <c r="AB43" s="46">
        <f t="shared" si="12"/>
        <v>137</v>
      </c>
      <c r="AC43" s="38">
        <f t="shared" si="21"/>
        <v>38.055555555555557</v>
      </c>
      <c r="AD43" s="4">
        <v>11</v>
      </c>
      <c r="AE43" s="46">
        <f t="shared" si="44"/>
        <v>14</v>
      </c>
      <c r="AF43" s="38">
        <f t="shared" si="22"/>
        <v>127.27272727272727</v>
      </c>
      <c r="AG43" s="4">
        <v>10</v>
      </c>
      <c r="AH43" s="46">
        <v>0</v>
      </c>
      <c r="AI43" s="38">
        <f t="shared" si="23"/>
        <v>0</v>
      </c>
      <c r="AJ43" s="6">
        <v>49</v>
      </c>
      <c r="AK43" s="11">
        <f t="shared" si="13"/>
        <v>52</v>
      </c>
      <c r="AL43" s="38">
        <f t="shared" si="24"/>
        <v>106.12244897959184</v>
      </c>
      <c r="AM43" s="4">
        <f>VLOOKUP(A43,indicadorcatorce,4,FALSE)</f>
        <v>1</v>
      </c>
      <c r="AN43" s="51">
        <f>VLOOKUP(A43,indicadorcatorce,5,FALSE)</f>
        <v>0</v>
      </c>
      <c r="AO43" s="38">
        <f t="shared" si="25"/>
        <v>0</v>
      </c>
    </row>
    <row r="44" spans="1:41" ht="18" customHeight="1" x14ac:dyDescent="0.25">
      <c r="A44" s="20" t="s">
        <v>51</v>
      </c>
      <c r="B44" s="2" t="s">
        <v>14</v>
      </c>
      <c r="C44" s="3">
        <v>4</v>
      </c>
      <c r="D44" s="8">
        <v>0</v>
      </c>
      <c r="E44" s="24">
        <f t="shared" si="34"/>
        <v>0</v>
      </c>
      <c r="F44" s="15">
        <v>0</v>
      </c>
      <c r="G44" s="17">
        <v>0</v>
      </c>
      <c r="H44" s="24">
        <v>0</v>
      </c>
      <c r="I44" s="31">
        <v>3</v>
      </c>
      <c r="J44" s="9">
        <f>VLOOKUP(A44,SSRT,5,FALSE)</f>
        <v>17</v>
      </c>
      <c r="K44" s="24">
        <f t="shared" si="17"/>
        <v>566.66666666666663</v>
      </c>
      <c r="L44" s="13">
        <f t="shared" si="26"/>
        <v>1</v>
      </c>
      <c r="M44" s="16">
        <f t="shared" si="27"/>
        <v>0</v>
      </c>
      <c r="N44" s="24">
        <f t="shared" si="18"/>
        <v>0</v>
      </c>
      <c r="O44" s="2">
        <v>0</v>
      </c>
      <c r="P44" s="10">
        <v>0</v>
      </c>
      <c r="Q44" s="36">
        <v>0</v>
      </c>
      <c r="R44" s="2">
        <v>0</v>
      </c>
      <c r="S44" s="7">
        <v>0</v>
      </c>
      <c r="T44" s="38">
        <v>0</v>
      </c>
      <c r="U44" s="29">
        <f t="shared" si="42"/>
        <v>1</v>
      </c>
      <c r="V44" s="10">
        <f t="shared" si="43"/>
        <v>0</v>
      </c>
      <c r="W44" s="38">
        <f t="shared" si="8"/>
        <v>0</v>
      </c>
      <c r="X44" s="51">
        <f t="shared" si="9"/>
        <v>2</v>
      </c>
      <c r="Y44" s="46">
        <f t="shared" si="10"/>
        <v>0</v>
      </c>
      <c r="Z44" s="38">
        <f t="shared" si="20"/>
        <v>0</v>
      </c>
      <c r="AA44" s="51">
        <f t="shared" si="11"/>
        <v>413</v>
      </c>
      <c r="AB44" s="46">
        <f t="shared" si="12"/>
        <v>126</v>
      </c>
      <c r="AC44" s="38">
        <f t="shared" si="21"/>
        <v>30.508474576271187</v>
      </c>
      <c r="AD44" s="4">
        <v>6</v>
      </c>
      <c r="AE44" s="46">
        <v>0</v>
      </c>
      <c r="AF44" s="38">
        <f t="shared" si="22"/>
        <v>0</v>
      </c>
      <c r="AG44" s="4">
        <v>7</v>
      </c>
      <c r="AH44" s="46">
        <f>VLOOKUP(A44,indicadordoce,5,FALSE)</f>
        <v>1</v>
      </c>
      <c r="AI44" s="38">
        <f t="shared" si="23"/>
        <v>14.285714285714286</v>
      </c>
      <c r="AJ44" s="6">
        <v>34</v>
      </c>
      <c r="AK44" s="11">
        <f t="shared" si="13"/>
        <v>65</v>
      </c>
      <c r="AL44" s="38">
        <f t="shared" si="24"/>
        <v>191.1764705882353</v>
      </c>
      <c r="AM44" s="4">
        <v>0</v>
      </c>
      <c r="AN44" s="51">
        <v>0</v>
      </c>
      <c r="AO44" s="38">
        <v>0</v>
      </c>
    </row>
    <row r="45" spans="1:41" ht="21" customHeight="1" x14ac:dyDescent="0.25">
      <c r="A45" s="20" t="s">
        <v>52</v>
      </c>
      <c r="B45" s="5" t="s">
        <v>8</v>
      </c>
      <c r="C45" s="14">
        <v>0</v>
      </c>
      <c r="D45" s="8">
        <v>0</v>
      </c>
      <c r="E45" s="24">
        <v>0</v>
      </c>
      <c r="F45" s="14">
        <v>0</v>
      </c>
      <c r="G45" s="17">
        <v>0</v>
      </c>
      <c r="H45" s="24">
        <v>0</v>
      </c>
      <c r="I45" s="32">
        <v>372</v>
      </c>
      <c r="J45" s="9">
        <v>0</v>
      </c>
      <c r="K45" s="24">
        <f t="shared" ref="K45" si="45">J45*100/I45</f>
        <v>0</v>
      </c>
      <c r="L45" s="13">
        <v>0</v>
      </c>
      <c r="M45" s="16">
        <v>0</v>
      </c>
      <c r="N45" s="24">
        <v>0</v>
      </c>
      <c r="O45" s="2">
        <v>0</v>
      </c>
      <c r="P45" s="10">
        <v>0</v>
      </c>
      <c r="Q45" s="36">
        <v>0</v>
      </c>
      <c r="R45" s="2">
        <v>0</v>
      </c>
      <c r="S45" s="7">
        <v>0</v>
      </c>
      <c r="T45" s="38">
        <v>0</v>
      </c>
      <c r="U45" s="29">
        <v>0</v>
      </c>
      <c r="V45" s="10">
        <v>0</v>
      </c>
      <c r="W45" s="38">
        <v>0</v>
      </c>
      <c r="X45" s="51">
        <v>0</v>
      </c>
      <c r="Y45" s="46">
        <v>0</v>
      </c>
      <c r="Z45" s="38">
        <v>0</v>
      </c>
      <c r="AA45" s="51">
        <f t="shared" si="11"/>
        <v>6</v>
      </c>
      <c r="AB45" s="46">
        <f t="shared" si="12"/>
        <v>4</v>
      </c>
      <c r="AC45" s="38">
        <f t="shared" si="21"/>
        <v>66.666666666666671</v>
      </c>
      <c r="AD45" s="4">
        <v>580</v>
      </c>
      <c r="AE45" s="46">
        <v>0</v>
      </c>
      <c r="AF45" s="38">
        <f t="shared" si="22"/>
        <v>0</v>
      </c>
      <c r="AG45" s="4">
        <v>452</v>
      </c>
      <c r="AH45" s="46">
        <v>0</v>
      </c>
      <c r="AI45" s="38">
        <f t="shared" si="23"/>
        <v>0</v>
      </c>
      <c r="AJ45" s="6">
        <v>2493</v>
      </c>
      <c r="AK45" s="11">
        <f t="shared" si="13"/>
        <v>2</v>
      </c>
      <c r="AL45" s="38">
        <f t="shared" si="24"/>
        <v>8.022462896109106E-2</v>
      </c>
      <c r="AM45" s="4">
        <v>0</v>
      </c>
      <c r="AN45" s="51">
        <v>0</v>
      </c>
      <c r="AO45" s="38">
        <v>0</v>
      </c>
    </row>
    <row r="46" spans="1:41" x14ac:dyDescent="0.25">
      <c r="C46" s="42">
        <f>SUM(C4:C43)</f>
        <v>431</v>
      </c>
      <c r="D46" s="22">
        <f>SUM(D4:D44)</f>
        <v>144</v>
      </c>
      <c r="E46" s="24">
        <f t="shared" si="34"/>
        <v>33.410672853828309</v>
      </c>
      <c r="F46" s="14">
        <f>SUM(F4:F45)</f>
        <v>427</v>
      </c>
      <c r="G46" s="26">
        <f>SUM(G4:G44)</f>
        <v>166</v>
      </c>
      <c r="H46" s="24">
        <f>G46*100/F46</f>
        <v>38.875878220140514</v>
      </c>
      <c r="I46" s="53">
        <f>SUM(I4:I45)</f>
        <v>1787</v>
      </c>
      <c r="J46" s="21">
        <f t="shared" ref="J46:V46" si="46">SUM(J4:J44)</f>
        <v>607</v>
      </c>
      <c r="K46" s="24">
        <f>J46*100/I46</f>
        <v>33.967543368774486</v>
      </c>
      <c r="L46" s="40">
        <f>SUM(L4:L44)</f>
        <v>639</v>
      </c>
      <c r="M46" s="23">
        <f t="shared" si="46"/>
        <v>222</v>
      </c>
      <c r="N46" s="24">
        <f>M46*100/L46</f>
        <v>34.741784037558688</v>
      </c>
      <c r="O46" s="2">
        <f>SUM(O4:O45)</f>
        <v>705</v>
      </c>
      <c r="P46" s="22">
        <f t="shared" si="46"/>
        <v>3</v>
      </c>
      <c r="Q46" s="39">
        <f>P46*100/O46</f>
        <v>0.42553191489361702</v>
      </c>
      <c r="R46" s="22">
        <f>SUM(R4:R45)</f>
        <v>761</v>
      </c>
      <c r="S46" s="22">
        <f>SUM(S4:S45)</f>
        <v>37</v>
      </c>
      <c r="T46" s="38">
        <f>S46*100/R46</f>
        <v>4.8620236530880421</v>
      </c>
      <c r="U46" s="40">
        <f t="shared" si="46"/>
        <v>699</v>
      </c>
      <c r="V46" s="22">
        <f t="shared" si="46"/>
        <v>25</v>
      </c>
      <c r="W46" s="38">
        <f>V46*100/U46</f>
        <v>3.5765379113018598</v>
      </c>
      <c r="X46" s="42">
        <f>SUM(X4:X45)</f>
        <v>2089</v>
      </c>
      <c r="Y46" s="22">
        <f>SUM(Y4:Y45)</f>
        <v>48</v>
      </c>
      <c r="Z46" s="38">
        <f>Y46*100/X46</f>
        <v>2.2977501196744856</v>
      </c>
      <c r="AA46" s="42">
        <f>SUM(AA4:AA45)</f>
        <v>75457</v>
      </c>
      <c r="AB46" s="55">
        <f>SUM(AB4:AB45)</f>
        <v>39924</v>
      </c>
      <c r="AC46" s="38">
        <f t="shared" si="21"/>
        <v>52.909604145407322</v>
      </c>
      <c r="AD46" s="42">
        <f t="shared" ref="AD46:AE46" si="47">SUM(AD4:AD45)</f>
        <v>2941</v>
      </c>
      <c r="AE46" s="22">
        <f t="shared" si="47"/>
        <v>1638</v>
      </c>
      <c r="AF46" s="38">
        <f>AE46*100/AD46</f>
        <v>55.69534172050323</v>
      </c>
      <c r="AG46" s="42">
        <f>SUM(AG4:AG45)</f>
        <v>2704</v>
      </c>
      <c r="AH46" s="22">
        <f>SUM(AH4:AH45)</f>
        <v>869</v>
      </c>
      <c r="AI46" s="38">
        <f>AH46*100/AG46</f>
        <v>32.137573964497044</v>
      </c>
      <c r="AJ46" s="54">
        <f t="shared" ref="AJ46:AK46" si="48">SUM(AJ4:AJ45)</f>
        <v>13388</v>
      </c>
      <c r="AK46" s="21">
        <f t="shared" si="48"/>
        <v>21230</v>
      </c>
      <c r="AL46" s="38">
        <f>AK46*100/AJ46</f>
        <v>158.57484314311324</v>
      </c>
      <c r="AM46" s="54">
        <f>SUM(AM4:AM45)</f>
        <v>403</v>
      </c>
      <c r="AN46" s="21">
        <f>SUM(AN4:AN45)</f>
        <v>29</v>
      </c>
      <c r="AO46" s="38">
        <f>AN46*100/AM46</f>
        <v>7.1960297766749379</v>
      </c>
    </row>
    <row r="47" spans="1:41" x14ac:dyDescent="0.25">
      <c r="A47" s="41"/>
    </row>
  </sheetData>
  <mergeCells count="18">
    <mergeCell ref="AA2:AC2"/>
    <mergeCell ref="AD2:AF2"/>
    <mergeCell ref="AM2:AN2"/>
    <mergeCell ref="AP2:AQ2"/>
    <mergeCell ref="AG2:AI2"/>
    <mergeCell ref="AJ2:AL2"/>
    <mergeCell ref="C1:K1"/>
    <mergeCell ref="L1:T1"/>
    <mergeCell ref="U1:AC1"/>
    <mergeCell ref="AD1:AO1"/>
    <mergeCell ref="C2:E2"/>
    <mergeCell ref="F2:H2"/>
    <mergeCell ref="I2:K2"/>
    <mergeCell ref="L2:N2"/>
    <mergeCell ref="O2:Q2"/>
    <mergeCell ref="U2:W2"/>
    <mergeCell ref="R2:T2"/>
    <mergeCell ref="X2:Z2"/>
  </mergeCells>
  <conditionalFormatting sqref="E4:E46">
    <cfRule type="iconSet" priority="23">
      <iconSet>
        <cfvo type="percent" val="0"/>
        <cfvo type="formula" val="50"/>
        <cfvo type="formula" val="100"/>
      </iconSet>
    </cfRule>
  </conditionalFormatting>
  <conditionalFormatting sqref="H4:H46">
    <cfRule type="iconSet" priority="22">
      <iconSet>
        <cfvo type="percent" val="0"/>
        <cfvo type="formula" val="50"/>
        <cfvo type="formula" val="100"/>
      </iconSet>
    </cfRule>
  </conditionalFormatting>
  <conditionalFormatting sqref="K4:K44">
    <cfRule type="iconSet" priority="21">
      <iconSet>
        <cfvo type="percent" val="0"/>
        <cfvo type="formula" val="50"/>
        <cfvo type="formula" val="100"/>
      </iconSet>
    </cfRule>
  </conditionalFormatting>
  <conditionalFormatting sqref="N4:N45">
    <cfRule type="iconSet" priority="20">
      <iconSet>
        <cfvo type="percent" val="0"/>
        <cfvo type="formula" val="50"/>
        <cfvo type="formula" val="100"/>
      </iconSet>
    </cfRule>
  </conditionalFormatting>
  <conditionalFormatting sqref="Q4:Q45 T4:T45">
    <cfRule type="iconSet" priority="19">
      <iconSet>
        <cfvo type="percent" val="0"/>
        <cfvo type="formula" val="50"/>
        <cfvo type="formula" val="100"/>
      </iconSet>
    </cfRule>
  </conditionalFormatting>
  <conditionalFormatting sqref="K46">
    <cfRule type="iconSet" priority="18">
      <iconSet>
        <cfvo type="percent" val="0"/>
        <cfvo type="formula" val="50"/>
        <cfvo type="formula" val="100"/>
      </iconSet>
    </cfRule>
  </conditionalFormatting>
  <conditionalFormatting sqref="N46">
    <cfRule type="iconSet" priority="17">
      <iconSet>
        <cfvo type="percent" val="0"/>
        <cfvo type="formula" val="50"/>
        <cfvo type="formula" val="100"/>
      </iconSet>
    </cfRule>
  </conditionalFormatting>
  <conditionalFormatting sqref="Q46">
    <cfRule type="iconSet" priority="16">
      <iconSet>
        <cfvo type="percent" val="0"/>
        <cfvo type="formula" val="50"/>
        <cfvo type="formula" val="100"/>
      </iconSet>
    </cfRule>
  </conditionalFormatting>
  <conditionalFormatting sqref="K45">
    <cfRule type="iconSet" priority="15">
      <iconSet>
        <cfvo type="percent" val="0"/>
        <cfvo type="formula" val="50"/>
        <cfvo type="formula" val="100"/>
      </iconSet>
    </cfRule>
  </conditionalFormatting>
  <conditionalFormatting sqref="T46">
    <cfRule type="iconSet" priority="14">
      <iconSet>
        <cfvo type="percent" val="0"/>
        <cfvo type="formula" val="50"/>
        <cfvo type="formula" val="100"/>
      </iconSet>
    </cfRule>
  </conditionalFormatting>
  <conditionalFormatting sqref="W4:W45">
    <cfRule type="iconSet" priority="13">
      <iconSet>
        <cfvo type="percent" val="0"/>
        <cfvo type="formula" val="50"/>
        <cfvo type="formula" val="100"/>
      </iconSet>
    </cfRule>
  </conditionalFormatting>
  <conditionalFormatting sqref="W46">
    <cfRule type="iconSet" priority="12">
      <iconSet>
        <cfvo type="percent" val="0"/>
        <cfvo type="formula" val="50"/>
        <cfvo type="formula" val="100"/>
      </iconSet>
    </cfRule>
  </conditionalFormatting>
  <conditionalFormatting sqref="Z4:Z45">
    <cfRule type="iconSet" priority="11">
      <iconSet>
        <cfvo type="percent" val="0"/>
        <cfvo type="formula" val="50"/>
        <cfvo type="formula" val="100"/>
      </iconSet>
    </cfRule>
  </conditionalFormatting>
  <conditionalFormatting sqref="Z46">
    <cfRule type="iconSet" priority="10">
      <iconSet>
        <cfvo type="percent" val="0"/>
        <cfvo type="formula" val="50"/>
        <cfvo type="formula" val="100"/>
      </iconSet>
    </cfRule>
  </conditionalFormatting>
  <conditionalFormatting sqref="AC4:AC46">
    <cfRule type="iconSet" priority="9">
      <iconSet>
        <cfvo type="percent" val="0"/>
        <cfvo type="formula" val="50"/>
        <cfvo type="formula" val="100"/>
      </iconSet>
    </cfRule>
  </conditionalFormatting>
  <conditionalFormatting sqref="AF4:AF45">
    <cfRule type="iconSet" priority="8">
      <iconSet>
        <cfvo type="percent" val="0"/>
        <cfvo type="formula" val="50"/>
        <cfvo type="formula" val="100"/>
      </iconSet>
    </cfRule>
  </conditionalFormatting>
  <conditionalFormatting sqref="AF46">
    <cfRule type="iconSet" priority="7">
      <iconSet>
        <cfvo type="percent" val="0"/>
        <cfvo type="formula" val="50"/>
        <cfvo type="formula" val="100"/>
      </iconSet>
    </cfRule>
  </conditionalFormatting>
  <conditionalFormatting sqref="AI4:AI45">
    <cfRule type="iconSet" priority="6">
      <iconSet>
        <cfvo type="percent" val="0"/>
        <cfvo type="formula" val="50"/>
        <cfvo type="formula" val="100"/>
      </iconSet>
    </cfRule>
  </conditionalFormatting>
  <conditionalFormatting sqref="AI46">
    <cfRule type="iconSet" priority="5">
      <iconSet>
        <cfvo type="percent" val="0"/>
        <cfvo type="formula" val="50"/>
        <cfvo type="formula" val="100"/>
      </iconSet>
    </cfRule>
  </conditionalFormatting>
  <conditionalFormatting sqref="AL4:AL45">
    <cfRule type="iconSet" priority="4">
      <iconSet>
        <cfvo type="percent" val="0"/>
        <cfvo type="formula" val="50"/>
        <cfvo type="formula" val="100"/>
      </iconSet>
    </cfRule>
  </conditionalFormatting>
  <conditionalFormatting sqref="AL46">
    <cfRule type="iconSet" priority="3">
      <iconSet>
        <cfvo type="percent" val="0"/>
        <cfvo type="formula" val="50"/>
        <cfvo type="formula" val="100"/>
      </iconSet>
    </cfRule>
  </conditionalFormatting>
  <conditionalFormatting sqref="AO4:AO45">
    <cfRule type="iconSet" priority="2">
      <iconSet>
        <cfvo type="percent" val="0"/>
        <cfvo type="formula" val="50"/>
        <cfvo type="formula" val="100"/>
      </iconSet>
    </cfRule>
  </conditionalFormatting>
  <conditionalFormatting sqref="AO46">
    <cfRule type="iconSet" priority="1">
      <iconSet>
        <cfvo type="percent" val="0"/>
        <cfvo type="formula" val="50"/>
        <cfvo type="formula" val="10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7"/>
  <sheetViews>
    <sheetView topLeftCell="R1" workbookViewId="0">
      <selection activeCell="Z1" sqref="Z1:AD39"/>
    </sheetView>
  </sheetViews>
  <sheetFormatPr baseColWidth="10" defaultRowHeight="15" x14ac:dyDescent="0.25"/>
  <sheetData>
    <row r="1" spans="1:30" ht="25.5" x14ac:dyDescent="0.25">
      <c r="A1" s="2" t="s">
        <v>5</v>
      </c>
      <c r="B1" s="2" t="s">
        <v>6</v>
      </c>
      <c r="C1" s="2">
        <v>5</v>
      </c>
      <c r="D1" s="2">
        <v>65</v>
      </c>
      <c r="E1" s="2">
        <v>0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4</v>
      </c>
      <c r="Z1" s="2" t="s">
        <v>5</v>
      </c>
      <c r="AA1" s="2" t="s">
        <v>6</v>
      </c>
      <c r="AB1" s="2">
        <v>5</v>
      </c>
      <c r="AC1" s="2">
        <v>0</v>
      </c>
      <c r="AD1" s="2">
        <v>21</v>
      </c>
    </row>
    <row r="2" spans="1:30" ht="25.5" x14ac:dyDescent="0.25">
      <c r="A2" s="2" t="s">
        <v>7</v>
      </c>
      <c r="B2" s="2" t="s">
        <v>8</v>
      </c>
      <c r="C2" s="2">
        <v>5</v>
      </c>
      <c r="D2" s="2">
        <v>37</v>
      </c>
      <c r="E2" s="2">
        <v>3</v>
      </c>
      <c r="H2" s="2" t="s">
        <v>5</v>
      </c>
      <c r="I2" s="2" t="s">
        <v>6</v>
      </c>
      <c r="J2" s="2">
        <v>5</v>
      </c>
      <c r="K2" s="2">
        <v>59</v>
      </c>
      <c r="L2" s="2">
        <v>19</v>
      </c>
      <c r="N2" s="2" t="s">
        <v>5</v>
      </c>
      <c r="O2" s="2" t="s">
        <v>6</v>
      </c>
      <c r="P2" s="2">
        <v>5</v>
      </c>
      <c r="Q2" s="2">
        <v>47</v>
      </c>
      <c r="R2" s="2">
        <v>0</v>
      </c>
      <c r="T2" s="2" t="s">
        <v>5</v>
      </c>
      <c r="U2" s="2" t="s">
        <v>6</v>
      </c>
      <c r="V2" s="2">
        <v>5</v>
      </c>
      <c r="W2" s="2">
        <v>54</v>
      </c>
      <c r="X2" s="2">
        <v>0</v>
      </c>
      <c r="Z2" s="2" t="s">
        <v>7</v>
      </c>
      <c r="AA2" s="2" t="s">
        <v>8</v>
      </c>
      <c r="AB2" s="2">
        <v>5</v>
      </c>
      <c r="AC2" s="2">
        <v>0</v>
      </c>
      <c r="AD2" s="2">
        <v>32</v>
      </c>
    </row>
    <row r="3" spans="1:30" ht="25.5" x14ac:dyDescent="0.25">
      <c r="A3" s="2" t="s">
        <v>9</v>
      </c>
      <c r="B3" s="2" t="s">
        <v>8</v>
      </c>
      <c r="C3" s="2">
        <v>5</v>
      </c>
      <c r="D3" s="2">
        <v>19</v>
      </c>
      <c r="E3" s="2">
        <v>1</v>
      </c>
      <c r="H3" s="2" t="s">
        <v>7</v>
      </c>
      <c r="I3" s="2" t="s">
        <v>8</v>
      </c>
      <c r="J3" s="2">
        <v>5</v>
      </c>
      <c r="K3" s="2">
        <v>14</v>
      </c>
      <c r="L3" s="2">
        <v>4</v>
      </c>
      <c r="N3" s="2" t="s">
        <v>7</v>
      </c>
      <c r="O3" s="2" t="s">
        <v>8</v>
      </c>
      <c r="P3" s="2">
        <v>5</v>
      </c>
      <c r="Q3" s="2">
        <v>29</v>
      </c>
      <c r="R3" s="2">
        <v>3</v>
      </c>
      <c r="T3" s="2" t="s">
        <v>7</v>
      </c>
      <c r="U3" s="2" t="s">
        <v>8</v>
      </c>
      <c r="V3" s="2">
        <v>5</v>
      </c>
      <c r="W3" s="2">
        <v>11</v>
      </c>
      <c r="X3" s="2">
        <v>0</v>
      </c>
      <c r="Z3" s="2" t="s">
        <v>9</v>
      </c>
      <c r="AA3" s="2" t="s">
        <v>8</v>
      </c>
      <c r="AB3" s="2">
        <v>5</v>
      </c>
      <c r="AC3" s="2">
        <v>0</v>
      </c>
      <c r="AD3" s="2">
        <v>12</v>
      </c>
    </row>
    <row r="4" spans="1:30" ht="25.5" x14ac:dyDescent="0.25">
      <c r="A4" s="2" t="s">
        <v>10</v>
      </c>
      <c r="B4" s="2" t="s">
        <v>11</v>
      </c>
      <c r="C4" s="2">
        <v>5</v>
      </c>
      <c r="D4" s="2">
        <v>66</v>
      </c>
      <c r="E4" s="2">
        <v>0</v>
      </c>
      <c r="H4" s="2" t="s">
        <v>9</v>
      </c>
      <c r="I4" s="2" t="s">
        <v>8</v>
      </c>
      <c r="J4" s="2">
        <v>5</v>
      </c>
      <c r="K4" s="2">
        <v>7</v>
      </c>
      <c r="L4" s="2">
        <v>3</v>
      </c>
      <c r="N4" s="2" t="s">
        <v>9</v>
      </c>
      <c r="O4" s="2" t="s">
        <v>8</v>
      </c>
      <c r="P4" s="2">
        <v>5</v>
      </c>
      <c r="Q4" s="2">
        <v>13</v>
      </c>
      <c r="R4" s="2">
        <v>0</v>
      </c>
      <c r="T4" s="2" t="s">
        <v>9</v>
      </c>
      <c r="U4" s="2" t="s">
        <v>8</v>
      </c>
      <c r="V4" s="2">
        <v>5</v>
      </c>
      <c r="W4" s="2">
        <v>11</v>
      </c>
      <c r="X4" s="2">
        <v>0</v>
      </c>
      <c r="Z4" s="2" t="s">
        <v>10</v>
      </c>
      <c r="AA4" s="2" t="s">
        <v>11</v>
      </c>
      <c r="AB4" s="2">
        <v>5</v>
      </c>
      <c r="AC4" s="2">
        <v>0</v>
      </c>
      <c r="AD4" s="2">
        <v>18</v>
      </c>
    </row>
    <row r="5" spans="1:30" ht="25.5" x14ac:dyDescent="0.25">
      <c r="A5" s="2" t="s">
        <v>12</v>
      </c>
      <c r="B5" s="2" t="s">
        <v>11</v>
      </c>
      <c r="C5" s="2">
        <v>4</v>
      </c>
      <c r="D5" s="2">
        <v>22</v>
      </c>
      <c r="E5" s="2">
        <v>1</v>
      </c>
      <c r="H5" s="2" t="s">
        <v>10</v>
      </c>
      <c r="I5" s="2" t="s">
        <v>11</v>
      </c>
      <c r="J5" s="2">
        <v>5</v>
      </c>
      <c r="K5" s="2">
        <v>42</v>
      </c>
      <c r="L5" s="2">
        <v>12</v>
      </c>
      <c r="N5" s="2" t="s">
        <v>10</v>
      </c>
      <c r="O5" s="2" t="s">
        <v>11</v>
      </c>
      <c r="P5" s="2">
        <v>5</v>
      </c>
      <c r="Q5" s="2">
        <v>45</v>
      </c>
      <c r="R5" s="2">
        <v>0</v>
      </c>
      <c r="T5" s="2" t="s">
        <v>10</v>
      </c>
      <c r="U5" s="2" t="s">
        <v>11</v>
      </c>
      <c r="V5" s="2">
        <v>5</v>
      </c>
      <c r="W5" s="2">
        <v>46</v>
      </c>
      <c r="X5" s="2">
        <v>0</v>
      </c>
      <c r="Z5" s="2" t="s">
        <v>12</v>
      </c>
      <c r="AA5" s="2" t="s">
        <v>11</v>
      </c>
      <c r="AB5" s="2">
        <v>4</v>
      </c>
      <c r="AC5" s="2">
        <v>0</v>
      </c>
      <c r="AD5" s="2">
        <v>3</v>
      </c>
    </row>
    <row r="6" spans="1:30" ht="25.5" x14ac:dyDescent="0.25">
      <c r="A6" s="2" t="s">
        <v>13</v>
      </c>
      <c r="B6" s="2" t="s">
        <v>14</v>
      </c>
      <c r="C6" s="2">
        <v>4</v>
      </c>
      <c r="D6" s="2">
        <v>5</v>
      </c>
      <c r="E6" s="2">
        <v>0</v>
      </c>
      <c r="H6" s="2" t="s">
        <v>12</v>
      </c>
      <c r="I6" s="2" t="s">
        <v>11</v>
      </c>
      <c r="J6" s="2">
        <v>4</v>
      </c>
      <c r="K6" s="2">
        <v>12</v>
      </c>
      <c r="L6" s="2">
        <v>6</v>
      </c>
      <c r="N6" s="2" t="s">
        <v>12</v>
      </c>
      <c r="O6" s="2" t="s">
        <v>11</v>
      </c>
      <c r="P6" s="2">
        <v>4</v>
      </c>
      <c r="Q6" s="2">
        <v>18</v>
      </c>
      <c r="R6" s="2">
        <v>1</v>
      </c>
      <c r="T6" s="2" t="s">
        <v>12</v>
      </c>
      <c r="U6" s="2" t="s">
        <v>11</v>
      </c>
      <c r="V6" s="2">
        <v>4</v>
      </c>
      <c r="W6" s="2">
        <v>19</v>
      </c>
      <c r="X6" s="2">
        <v>3</v>
      </c>
      <c r="Z6" s="2" t="s">
        <v>13</v>
      </c>
      <c r="AA6" s="2" t="s">
        <v>14</v>
      </c>
      <c r="AB6" s="2">
        <v>4</v>
      </c>
      <c r="AC6" s="2">
        <v>0</v>
      </c>
      <c r="AD6" s="2">
        <v>1</v>
      </c>
    </row>
    <row r="7" spans="1:30" ht="25.5" x14ac:dyDescent="0.25">
      <c r="A7" s="2" t="s">
        <v>15</v>
      </c>
      <c r="B7" s="2" t="s">
        <v>8</v>
      </c>
      <c r="C7" s="2">
        <v>4</v>
      </c>
      <c r="D7" s="2">
        <v>3</v>
      </c>
      <c r="E7" s="2">
        <v>0</v>
      </c>
      <c r="H7" s="2" t="s">
        <v>15</v>
      </c>
      <c r="I7" s="2" t="s">
        <v>8</v>
      </c>
      <c r="J7" s="2">
        <v>4</v>
      </c>
      <c r="K7" s="2">
        <v>1</v>
      </c>
      <c r="L7" s="2">
        <v>1</v>
      </c>
      <c r="N7" s="2" t="s">
        <v>13</v>
      </c>
      <c r="O7" s="2" t="s">
        <v>14</v>
      </c>
      <c r="P7" s="2">
        <v>4</v>
      </c>
      <c r="Q7" s="2">
        <v>3</v>
      </c>
      <c r="R7" s="2">
        <v>0</v>
      </c>
      <c r="T7" s="2" t="s">
        <v>13</v>
      </c>
      <c r="U7" s="2" t="s">
        <v>14</v>
      </c>
      <c r="V7" s="2">
        <v>4</v>
      </c>
      <c r="W7" s="2">
        <v>6</v>
      </c>
      <c r="X7" s="2">
        <v>1</v>
      </c>
      <c r="Z7" s="2" t="s">
        <v>15</v>
      </c>
      <c r="AA7" s="2" t="s">
        <v>8</v>
      </c>
      <c r="AB7" s="2">
        <v>4</v>
      </c>
      <c r="AC7" s="2">
        <v>0</v>
      </c>
      <c r="AD7" s="2">
        <v>1</v>
      </c>
    </row>
    <row r="8" spans="1:30" ht="38.25" x14ac:dyDescent="0.25">
      <c r="A8" s="2" t="s">
        <v>16</v>
      </c>
      <c r="B8" s="2" t="s">
        <v>8</v>
      </c>
      <c r="C8" s="2">
        <v>4</v>
      </c>
      <c r="D8" s="2">
        <v>4</v>
      </c>
      <c r="E8" s="2">
        <v>1</v>
      </c>
      <c r="H8" s="2" t="s">
        <v>16</v>
      </c>
      <c r="I8" s="2" t="s">
        <v>8</v>
      </c>
      <c r="J8" s="2">
        <v>4</v>
      </c>
      <c r="K8" s="2">
        <v>4</v>
      </c>
      <c r="L8" s="2">
        <v>0</v>
      </c>
      <c r="N8" s="2" t="s">
        <v>15</v>
      </c>
      <c r="O8" s="2" t="s">
        <v>8</v>
      </c>
      <c r="P8" s="2">
        <v>4</v>
      </c>
      <c r="Q8" s="2">
        <v>1</v>
      </c>
      <c r="R8" s="2">
        <v>0</v>
      </c>
      <c r="T8" s="2" t="s">
        <v>16</v>
      </c>
      <c r="U8" s="2" t="s">
        <v>8</v>
      </c>
      <c r="V8" s="2">
        <v>4</v>
      </c>
      <c r="W8" s="2">
        <v>2</v>
      </c>
      <c r="X8" s="2">
        <v>0</v>
      </c>
      <c r="Z8" s="2" t="s">
        <v>16</v>
      </c>
      <c r="AA8" s="2" t="s">
        <v>8</v>
      </c>
      <c r="AB8" s="2">
        <v>4</v>
      </c>
      <c r="AC8" s="2">
        <v>0</v>
      </c>
      <c r="AD8" s="2">
        <v>3</v>
      </c>
    </row>
    <row r="9" spans="1:30" ht="38.25" x14ac:dyDescent="0.25">
      <c r="A9" s="2" t="s">
        <v>46</v>
      </c>
      <c r="B9" s="2" t="s">
        <v>14</v>
      </c>
      <c r="C9" s="2">
        <v>4</v>
      </c>
      <c r="D9" s="2">
        <v>2</v>
      </c>
      <c r="E9" s="2">
        <v>1</v>
      </c>
      <c r="H9" s="2" t="s">
        <v>46</v>
      </c>
      <c r="I9" s="2" t="s">
        <v>14</v>
      </c>
      <c r="J9" s="2">
        <v>4</v>
      </c>
      <c r="K9" s="2">
        <v>1</v>
      </c>
      <c r="L9" s="2">
        <v>1</v>
      </c>
      <c r="N9" s="2" t="s">
        <v>16</v>
      </c>
      <c r="O9" s="2" t="s">
        <v>8</v>
      </c>
      <c r="P9" s="2">
        <v>4</v>
      </c>
      <c r="Q9" s="2">
        <v>3</v>
      </c>
      <c r="R9" s="2">
        <v>1</v>
      </c>
      <c r="T9" s="2" t="s">
        <v>46</v>
      </c>
      <c r="U9" s="2" t="s">
        <v>14</v>
      </c>
      <c r="V9" s="2">
        <v>4</v>
      </c>
      <c r="W9" s="2">
        <v>3</v>
      </c>
      <c r="X9" s="2">
        <v>1</v>
      </c>
      <c r="Z9" s="2" t="s">
        <v>46</v>
      </c>
      <c r="AA9" s="2" t="s">
        <v>14</v>
      </c>
      <c r="AB9" s="2">
        <v>4</v>
      </c>
      <c r="AC9" s="2">
        <v>0</v>
      </c>
      <c r="AD9" s="2">
        <v>1</v>
      </c>
    </row>
    <row r="10" spans="1:30" ht="38.25" x14ac:dyDescent="0.25">
      <c r="A10" s="2" t="s">
        <v>17</v>
      </c>
      <c r="B10" s="2" t="s">
        <v>11</v>
      </c>
      <c r="C10" s="2">
        <v>4</v>
      </c>
      <c r="D10" s="2">
        <v>9</v>
      </c>
      <c r="E10" s="2">
        <v>6</v>
      </c>
      <c r="H10" s="2" t="s">
        <v>17</v>
      </c>
      <c r="I10" s="2" t="s">
        <v>11</v>
      </c>
      <c r="J10" s="2">
        <v>4</v>
      </c>
      <c r="K10" s="2">
        <v>15</v>
      </c>
      <c r="L10" s="2">
        <v>10</v>
      </c>
      <c r="N10" s="2" t="s">
        <v>46</v>
      </c>
      <c r="O10" s="2" t="s">
        <v>14</v>
      </c>
      <c r="P10" s="2">
        <v>4</v>
      </c>
      <c r="Q10" s="2">
        <v>2</v>
      </c>
      <c r="R10" s="2">
        <v>1</v>
      </c>
      <c r="T10" s="2" t="s">
        <v>17</v>
      </c>
      <c r="U10" s="2" t="s">
        <v>11</v>
      </c>
      <c r="V10" s="2">
        <v>4</v>
      </c>
      <c r="W10" s="2">
        <v>7</v>
      </c>
      <c r="X10" s="2">
        <v>2</v>
      </c>
      <c r="Z10" s="2" t="s">
        <v>17</v>
      </c>
      <c r="AA10" s="2" t="s">
        <v>11</v>
      </c>
      <c r="AB10" s="2">
        <v>4</v>
      </c>
      <c r="AC10" s="2">
        <v>0</v>
      </c>
      <c r="AD10" s="2">
        <v>14</v>
      </c>
    </row>
    <row r="11" spans="1:30" ht="38.25" x14ac:dyDescent="0.25">
      <c r="A11" s="2" t="s">
        <v>18</v>
      </c>
      <c r="B11" s="2" t="s">
        <v>8</v>
      </c>
      <c r="C11" s="2">
        <v>4</v>
      </c>
      <c r="D11" s="2">
        <v>11</v>
      </c>
      <c r="E11" s="2">
        <v>2</v>
      </c>
      <c r="H11" s="2" t="s">
        <v>18</v>
      </c>
      <c r="I11" s="2" t="s">
        <v>8</v>
      </c>
      <c r="J11" s="2">
        <v>4</v>
      </c>
      <c r="K11" s="2">
        <v>4</v>
      </c>
      <c r="L11" s="2">
        <v>1</v>
      </c>
      <c r="N11" s="2" t="s">
        <v>17</v>
      </c>
      <c r="O11" s="2" t="s">
        <v>11</v>
      </c>
      <c r="P11" s="2">
        <v>4</v>
      </c>
      <c r="Q11" s="2">
        <v>6</v>
      </c>
      <c r="R11" s="2">
        <v>4</v>
      </c>
      <c r="T11" s="2" t="s">
        <v>18</v>
      </c>
      <c r="U11" s="2" t="s">
        <v>8</v>
      </c>
      <c r="V11" s="2">
        <v>4</v>
      </c>
      <c r="W11" s="2">
        <v>8</v>
      </c>
      <c r="X11" s="2">
        <v>0</v>
      </c>
      <c r="Z11" s="2" t="s">
        <v>18</v>
      </c>
      <c r="AA11" s="2" t="s">
        <v>8</v>
      </c>
      <c r="AB11" s="2">
        <v>4</v>
      </c>
      <c r="AC11" s="2">
        <v>0</v>
      </c>
      <c r="AD11" s="2">
        <v>16</v>
      </c>
    </row>
    <row r="12" spans="1:30" ht="25.5" x14ac:dyDescent="0.25">
      <c r="A12" s="2" t="s">
        <v>19</v>
      </c>
      <c r="B12" s="2" t="s">
        <v>14</v>
      </c>
      <c r="C12" s="2">
        <v>4</v>
      </c>
      <c r="D12" s="2">
        <v>4</v>
      </c>
      <c r="E12" s="2">
        <v>0</v>
      </c>
      <c r="H12" s="2" t="s">
        <v>19</v>
      </c>
      <c r="I12" s="2" t="s">
        <v>14</v>
      </c>
      <c r="J12" s="2">
        <v>4</v>
      </c>
      <c r="K12" s="2">
        <v>1</v>
      </c>
      <c r="L12" s="2">
        <v>1</v>
      </c>
      <c r="N12" s="2" t="s">
        <v>18</v>
      </c>
      <c r="O12" s="2" t="s">
        <v>8</v>
      </c>
      <c r="P12" s="2">
        <v>4</v>
      </c>
      <c r="Q12" s="2">
        <v>6</v>
      </c>
      <c r="R12" s="2">
        <v>1</v>
      </c>
      <c r="T12" s="2" t="s">
        <v>19</v>
      </c>
      <c r="U12" s="2" t="s">
        <v>14</v>
      </c>
      <c r="V12" s="2">
        <v>4</v>
      </c>
      <c r="W12" s="2">
        <v>6</v>
      </c>
      <c r="X12" s="2">
        <v>0</v>
      </c>
      <c r="Z12" s="2" t="s">
        <v>19</v>
      </c>
      <c r="AA12" s="2" t="s">
        <v>14</v>
      </c>
      <c r="AB12" s="2">
        <v>4</v>
      </c>
      <c r="AC12" s="2">
        <v>0</v>
      </c>
      <c r="AD12" s="2">
        <v>5</v>
      </c>
    </row>
    <row r="13" spans="1:30" ht="25.5" x14ac:dyDescent="0.25">
      <c r="A13" s="2" t="s">
        <v>20</v>
      </c>
      <c r="B13" s="2" t="s">
        <v>14</v>
      </c>
      <c r="C13" s="2">
        <v>4</v>
      </c>
      <c r="D13" s="2">
        <v>3</v>
      </c>
      <c r="E13" s="2">
        <v>2</v>
      </c>
      <c r="H13" s="2" t="s">
        <v>20</v>
      </c>
      <c r="I13" s="2" t="s">
        <v>14</v>
      </c>
      <c r="J13" s="2">
        <v>4</v>
      </c>
      <c r="K13" s="2">
        <v>2</v>
      </c>
      <c r="L13" s="2">
        <v>2</v>
      </c>
      <c r="N13" s="2" t="s">
        <v>19</v>
      </c>
      <c r="O13" s="2" t="s">
        <v>14</v>
      </c>
      <c r="P13" s="2">
        <v>4</v>
      </c>
      <c r="Q13" s="2">
        <v>4</v>
      </c>
      <c r="R13" s="2">
        <v>0</v>
      </c>
      <c r="T13" s="2" t="s">
        <v>20</v>
      </c>
      <c r="U13" s="2" t="s">
        <v>14</v>
      </c>
      <c r="V13" s="2">
        <v>4</v>
      </c>
      <c r="W13" s="2">
        <v>1</v>
      </c>
      <c r="X13" s="2">
        <v>0</v>
      </c>
      <c r="Z13" s="2" t="s">
        <v>20</v>
      </c>
      <c r="AA13" s="2" t="s">
        <v>14</v>
      </c>
      <c r="AB13" s="2">
        <v>4</v>
      </c>
      <c r="AC13" s="2">
        <v>0</v>
      </c>
      <c r="AD13" s="2">
        <v>5</v>
      </c>
    </row>
    <row r="14" spans="1:30" ht="38.25" x14ac:dyDescent="0.25">
      <c r="A14" s="2" t="s">
        <v>21</v>
      </c>
      <c r="B14" s="2" t="s">
        <v>11</v>
      </c>
      <c r="C14" s="2">
        <v>4</v>
      </c>
      <c r="D14" s="2">
        <v>14</v>
      </c>
      <c r="E14" s="2">
        <v>2</v>
      </c>
      <c r="H14" s="2" t="s">
        <v>21</v>
      </c>
      <c r="I14" s="2" t="s">
        <v>11</v>
      </c>
      <c r="J14" s="2">
        <v>4</v>
      </c>
      <c r="K14" s="2">
        <v>7</v>
      </c>
      <c r="L14" s="2">
        <v>2</v>
      </c>
      <c r="N14" s="2" t="s">
        <v>20</v>
      </c>
      <c r="O14" s="2" t="s">
        <v>14</v>
      </c>
      <c r="P14" s="2">
        <v>4</v>
      </c>
      <c r="Q14" s="2">
        <v>2</v>
      </c>
      <c r="R14" s="2">
        <v>2</v>
      </c>
      <c r="T14" s="2" t="s">
        <v>21</v>
      </c>
      <c r="U14" s="2" t="s">
        <v>11</v>
      </c>
      <c r="V14" s="2">
        <v>4</v>
      </c>
      <c r="W14" s="2">
        <v>5</v>
      </c>
      <c r="X14" s="2">
        <v>0</v>
      </c>
      <c r="Z14" s="2" t="s">
        <v>21</v>
      </c>
      <c r="AA14" s="2" t="s">
        <v>11</v>
      </c>
      <c r="AB14" s="2">
        <v>4</v>
      </c>
      <c r="AC14" s="2">
        <v>0</v>
      </c>
      <c r="AD14" s="2">
        <v>8</v>
      </c>
    </row>
    <row r="15" spans="1:30" ht="38.25" x14ac:dyDescent="0.25">
      <c r="A15" s="2" t="s">
        <v>22</v>
      </c>
      <c r="B15" s="2" t="s">
        <v>14</v>
      </c>
      <c r="C15" s="2">
        <v>4</v>
      </c>
      <c r="D15" s="2">
        <v>10</v>
      </c>
      <c r="E15" s="2">
        <v>0</v>
      </c>
      <c r="H15" s="2" t="s">
        <v>22</v>
      </c>
      <c r="I15" s="2" t="s">
        <v>14</v>
      </c>
      <c r="J15" s="2">
        <v>4</v>
      </c>
      <c r="K15" s="2">
        <v>2</v>
      </c>
      <c r="L15" s="2">
        <v>0</v>
      </c>
      <c r="N15" s="2" t="s">
        <v>21</v>
      </c>
      <c r="O15" s="2" t="s">
        <v>11</v>
      </c>
      <c r="P15" s="2">
        <v>4</v>
      </c>
      <c r="Q15" s="2">
        <v>9</v>
      </c>
      <c r="R15" s="2">
        <v>2</v>
      </c>
      <c r="T15" s="2" t="s">
        <v>22</v>
      </c>
      <c r="U15" s="2" t="s">
        <v>14</v>
      </c>
      <c r="V15" s="2">
        <v>4</v>
      </c>
      <c r="W15" s="2">
        <v>4</v>
      </c>
      <c r="X15" s="2">
        <v>0</v>
      </c>
      <c r="Z15" s="2" t="s">
        <v>22</v>
      </c>
      <c r="AA15" s="2" t="s">
        <v>14</v>
      </c>
      <c r="AB15" s="2">
        <v>4</v>
      </c>
      <c r="AC15" s="2">
        <v>0</v>
      </c>
      <c r="AD15" s="2">
        <v>1</v>
      </c>
    </row>
    <row r="16" spans="1:30" ht="38.25" x14ac:dyDescent="0.25">
      <c r="A16" s="2" t="s">
        <v>23</v>
      </c>
      <c r="B16" s="2" t="s">
        <v>14</v>
      </c>
      <c r="C16" s="2">
        <v>4</v>
      </c>
      <c r="D16" s="2">
        <v>3</v>
      </c>
      <c r="E16" s="2">
        <v>0</v>
      </c>
      <c r="H16" s="2" t="s">
        <v>23</v>
      </c>
      <c r="I16" s="2" t="s">
        <v>14</v>
      </c>
      <c r="J16" s="2">
        <v>4</v>
      </c>
      <c r="K16" s="2">
        <v>5</v>
      </c>
      <c r="L16" s="2">
        <v>2</v>
      </c>
      <c r="N16" s="2" t="s">
        <v>22</v>
      </c>
      <c r="O16" s="2" t="s">
        <v>14</v>
      </c>
      <c r="P16" s="2">
        <v>4</v>
      </c>
      <c r="Q16" s="2">
        <v>7</v>
      </c>
      <c r="R16" s="2">
        <v>0</v>
      </c>
      <c r="T16" s="2" t="s">
        <v>23</v>
      </c>
      <c r="U16" s="2" t="s">
        <v>14</v>
      </c>
      <c r="V16" s="2">
        <v>4</v>
      </c>
      <c r="W16" s="2">
        <v>4</v>
      </c>
      <c r="X16" s="2">
        <v>0</v>
      </c>
      <c r="Z16" s="2" t="s">
        <v>23</v>
      </c>
      <c r="AA16" s="2" t="s">
        <v>14</v>
      </c>
      <c r="AB16" s="2">
        <v>4</v>
      </c>
      <c r="AC16" s="2">
        <v>0</v>
      </c>
      <c r="AD16" s="2">
        <v>7</v>
      </c>
    </row>
    <row r="17" spans="1:30" ht="38.25" x14ac:dyDescent="0.25">
      <c r="A17" s="2" t="s">
        <v>24</v>
      </c>
      <c r="B17" s="2" t="s">
        <v>6</v>
      </c>
      <c r="C17" s="2">
        <v>5</v>
      </c>
      <c r="D17" s="2">
        <v>148</v>
      </c>
      <c r="E17" s="2">
        <v>8</v>
      </c>
      <c r="H17" s="2" t="s">
        <v>24</v>
      </c>
      <c r="I17" s="2" t="s">
        <v>6</v>
      </c>
      <c r="J17" s="2">
        <v>5</v>
      </c>
      <c r="K17" s="2">
        <v>65</v>
      </c>
      <c r="L17" s="2">
        <v>29</v>
      </c>
      <c r="N17" s="2" t="s">
        <v>23</v>
      </c>
      <c r="O17" s="2" t="s">
        <v>14</v>
      </c>
      <c r="P17" s="2">
        <v>4</v>
      </c>
      <c r="Q17" s="2">
        <v>2</v>
      </c>
      <c r="R17" s="2">
        <v>0</v>
      </c>
      <c r="T17" s="2" t="s">
        <v>24</v>
      </c>
      <c r="U17" s="2" t="s">
        <v>6</v>
      </c>
      <c r="V17" s="2">
        <v>5</v>
      </c>
      <c r="W17" s="2">
        <v>67</v>
      </c>
      <c r="X17" s="2">
        <v>3</v>
      </c>
      <c r="Z17" s="2" t="s">
        <v>24</v>
      </c>
      <c r="AA17" s="2" t="s">
        <v>6</v>
      </c>
      <c r="AB17" s="2">
        <v>5</v>
      </c>
      <c r="AC17" s="2">
        <v>0</v>
      </c>
      <c r="AD17" s="2">
        <v>54</v>
      </c>
    </row>
    <row r="18" spans="1:30" ht="38.25" x14ac:dyDescent="0.25">
      <c r="A18" s="2" t="s">
        <v>25</v>
      </c>
      <c r="B18" s="2" t="s">
        <v>8</v>
      </c>
      <c r="C18" s="2">
        <v>5</v>
      </c>
      <c r="D18" s="2">
        <v>23</v>
      </c>
      <c r="E18" s="2">
        <v>1</v>
      </c>
      <c r="H18" s="2" t="s">
        <v>25</v>
      </c>
      <c r="I18" s="2" t="s">
        <v>8</v>
      </c>
      <c r="J18" s="2">
        <v>5</v>
      </c>
      <c r="K18" s="2">
        <v>22</v>
      </c>
      <c r="L18" s="2">
        <v>10</v>
      </c>
      <c r="N18" s="2" t="s">
        <v>24</v>
      </c>
      <c r="O18" s="2" t="s">
        <v>6</v>
      </c>
      <c r="P18" s="2">
        <v>5</v>
      </c>
      <c r="Q18" s="2">
        <v>107</v>
      </c>
      <c r="R18" s="2">
        <v>6</v>
      </c>
      <c r="T18" s="2" t="s">
        <v>25</v>
      </c>
      <c r="U18" s="2" t="s">
        <v>8</v>
      </c>
      <c r="V18" s="2">
        <v>5</v>
      </c>
      <c r="W18" s="2">
        <v>29</v>
      </c>
      <c r="X18" s="2">
        <v>1</v>
      </c>
      <c r="Z18" s="2" t="s">
        <v>25</v>
      </c>
      <c r="AA18" s="2" t="s">
        <v>8</v>
      </c>
      <c r="AB18" s="2">
        <v>5</v>
      </c>
      <c r="AC18" s="2">
        <v>0</v>
      </c>
      <c r="AD18" s="2">
        <v>8</v>
      </c>
    </row>
    <row r="19" spans="1:30" ht="51" x14ac:dyDescent="0.25">
      <c r="A19" s="2" t="s">
        <v>26</v>
      </c>
      <c r="B19" s="2" t="s">
        <v>11</v>
      </c>
      <c r="C19" s="2">
        <v>5</v>
      </c>
      <c r="D19" s="2">
        <v>156</v>
      </c>
      <c r="E19" s="2">
        <v>5</v>
      </c>
      <c r="H19" s="2" t="s">
        <v>26</v>
      </c>
      <c r="I19" s="2" t="s">
        <v>11</v>
      </c>
      <c r="J19" s="2">
        <v>5</v>
      </c>
      <c r="K19" s="2">
        <v>87</v>
      </c>
      <c r="L19" s="2">
        <v>27</v>
      </c>
      <c r="N19" s="2" t="s">
        <v>25</v>
      </c>
      <c r="O19" s="2" t="s">
        <v>8</v>
      </c>
      <c r="P19" s="2">
        <v>5</v>
      </c>
      <c r="Q19" s="2">
        <v>15</v>
      </c>
      <c r="R19" s="2">
        <v>1</v>
      </c>
      <c r="T19" s="2" t="s">
        <v>26</v>
      </c>
      <c r="U19" s="2" t="s">
        <v>11</v>
      </c>
      <c r="V19" s="2">
        <v>5</v>
      </c>
      <c r="W19" s="2">
        <v>107</v>
      </c>
      <c r="X19" s="2">
        <v>4</v>
      </c>
      <c r="Z19" s="2" t="s">
        <v>26</v>
      </c>
      <c r="AA19" s="2" t="s">
        <v>11</v>
      </c>
      <c r="AB19" s="2">
        <v>5</v>
      </c>
      <c r="AC19" s="2">
        <v>0</v>
      </c>
      <c r="AD19" s="2">
        <v>34</v>
      </c>
    </row>
    <row r="20" spans="1:30" ht="51" x14ac:dyDescent="0.25">
      <c r="A20" s="2" t="s">
        <v>27</v>
      </c>
      <c r="B20" s="2" t="s">
        <v>11</v>
      </c>
      <c r="C20" s="2">
        <v>5</v>
      </c>
      <c r="D20" s="2">
        <v>131</v>
      </c>
      <c r="E20" s="2">
        <v>1</v>
      </c>
      <c r="H20" s="2" t="s">
        <v>27</v>
      </c>
      <c r="I20" s="2" t="s">
        <v>11</v>
      </c>
      <c r="J20" s="2">
        <v>5</v>
      </c>
      <c r="K20" s="2">
        <v>64</v>
      </c>
      <c r="L20" s="2">
        <v>27</v>
      </c>
      <c r="N20" s="2" t="s">
        <v>26</v>
      </c>
      <c r="O20" s="2" t="s">
        <v>11</v>
      </c>
      <c r="P20" s="2">
        <v>5</v>
      </c>
      <c r="Q20" s="2">
        <v>109</v>
      </c>
      <c r="R20" s="2">
        <v>3</v>
      </c>
      <c r="T20" s="2" t="s">
        <v>27</v>
      </c>
      <c r="U20" s="2" t="s">
        <v>11</v>
      </c>
      <c r="V20" s="2">
        <v>5</v>
      </c>
      <c r="W20" s="2">
        <v>83</v>
      </c>
      <c r="X20" s="2">
        <v>1</v>
      </c>
      <c r="Z20" s="2" t="s">
        <v>27</v>
      </c>
      <c r="AA20" s="2" t="s">
        <v>11</v>
      </c>
      <c r="AB20" s="2">
        <v>5</v>
      </c>
      <c r="AC20" s="2">
        <v>0</v>
      </c>
      <c r="AD20" s="2">
        <v>63</v>
      </c>
    </row>
    <row r="21" spans="1:30" ht="38.25" x14ac:dyDescent="0.25">
      <c r="A21" s="2" t="s">
        <v>28</v>
      </c>
      <c r="B21" s="2" t="s">
        <v>8</v>
      </c>
      <c r="C21" s="2">
        <v>5</v>
      </c>
      <c r="D21" s="2">
        <v>10</v>
      </c>
      <c r="E21" s="2">
        <v>5</v>
      </c>
      <c r="H21" s="2" t="s">
        <v>28</v>
      </c>
      <c r="I21" s="2" t="s">
        <v>8</v>
      </c>
      <c r="J21" s="2">
        <v>5</v>
      </c>
      <c r="K21" s="2">
        <v>5</v>
      </c>
      <c r="L21" s="2">
        <v>4</v>
      </c>
      <c r="N21" s="2" t="s">
        <v>27</v>
      </c>
      <c r="O21" s="2" t="s">
        <v>11</v>
      </c>
      <c r="P21" s="2">
        <v>5</v>
      </c>
      <c r="Q21" s="2">
        <v>102</v>
      </c>
      <c r="R21" s="2">
        <v>1</v>
      </c>
      <c r="T21" s="2" t="s">
        <v>28</v>
      </c>
      <c r="U21" s="2" t="s">
        <v>8</v>
      </c>
      <c r="V21" s="2">
        <v>5</v>
      </c>
      <c r="W21" s="2">
        <v>9</v>
      </c>
      <c r="X21" s="2">
        <v>2</v>
      </c>
      <c r="Z21" s="2" t="s">
        <v>28</v>
      </c>
      <c r="AA21" s="2" t="s">
        <v>8</v>
      </c>
      <c r="AB21" s="2">
        <v>5</v>
      </c>
      <c r="AC21" s="2">
        <v>0</v>
      </c>
      <c r="AD21" s="2">
        <v>5</v>
      </c>
    </row>
    <row r="22" spans="1:30" ht="38.25" x14ac:dyDescent="0.25">
      <c r="A22" s="2" t="s">
        <v>47</v>
      </c>
      <c r="B22" s="2" t="s">
        <v>14</v>
      </c>
      <c r="C22" s="2">
        <v>5</v>
      </c>
      <c r="D22" s="2">
        <v>1</v>
      </c>
      <c r="E22" s="2">
        <v>1</v>
      </c>
      <c r="H22" s="2" t="s">
        <v>47</v>
      </c>
      <c r="I22" s="2" t="s">
        <v>14</v>
      </c>
      <c r="J22" s="2">
        <v>5</v>
      </c>
      <c r="K22" s="2">
        <v>2</v>
      </c>
      <c r="L22" s="2">
        <v>2</v>
      </c>
      <c r="N22" s="2" t="s">
        <v>28</v>
      </c>
      <c r="O22" s="2" t="s">
        <v>8</v>
      </c>
      <c r="P22" s="2">
        <v>5</v>
      </c>
      <c r="Q22" s="2">
        <v>6</v>
      </c>
      <c r="R22" s="2">
        <v>2</v>
      </c>
      <c r="T22" s="2" t="s">
        <v>47</v>
      </c>
      <c r="U22" s="2" t="s">
        <v>14</v>
      </c>
      <c r="V22" s="2">
        <v>5</v>
      </c>
      <c r="W22" s="2">
        <v>3</v>
      </c>
      <c r="X22" s="2">
        <v>0</v>
      </c>
      <c r="Z22" s="2" t="s">
        <v>47</v>
      </c>
      <c r="AA22" s="2" t="s">
        <v>14</v>
      </c>
      <c r="AB22" s="2">
        <v>5</v>
      </c>
      <c r="AC22" s="2">
        <v>0</v>
      </c>
      <c r="AD22" s="2">
        <v>11</v>
      </c>
    </row>
    <row r="23" spans="1:30" ht="38.25" x14ac:dyDescent="0.25">
      <c r="A23" s="2" t="s">
        <v>29</v>
      </c>
      <c r="B23" s="2" t="s">
        <v>14</v>
      </c>
      <c r="C23" s="2">
        <v>5</v>
      </c>
      <c r="D23" s="2">
        <v>2</v>
      </c>
      <c r="E23" s="2">
        <v>0</v>
      </c>
      <c r="H23" s="2" t="s">
        <v>29</v>
      </c>
      <c r="I23" s="2" t="s">
        <v>14</v>
      </c>
      <c r="J23" s="2">
        <v>5</v>
      </c>
      <c r="K23" s="2">
        <v>1</v>
      </c>
      <c r="L23" s="2">
        <v>1</v>
      </c>
      <c r="N23" s="2" t="s">
        <v>47</v>
      </c>
      <c r="O23" s="2" t="s">
        <v>14</v>
      </c>
      <c r="P23" s="2">
        <v>5</v>
      </c>
      <c r="Q23" s="2">
        <v>1</v>
      </c>
      <c r="R23" s="2">
        <v>1</v>
      </c>
      <c r="T23" s="2" t="s">
        <v>29</v>
      </c>
      <c r="U23" s="2" t="s">
        <v>14</v>
      </c>
      <c r="V23" s="2">
        <v>5</v>
      </c>
      <c r="W23" s="2">
        <v>2</v>
      </c>
      <c r="X23" s="2">
        <v>0</v>
      </c>
      <c r="Z23" s="2" t="s">
        <v>29</v>
      </c>
      <c r="AA23" s="2" t="s">
        <v>14</v>
      </c>
      <c r="AB23" s="2">
        <v>5</v>
      </c>
      <c r="AC23" s="2">
        <v>0</v>
      </c>
      <c r="AD23" s="2">
        <v>16</v>
      </c>
    </row>
    <row r="24" spans="1:30" ht="38.25" x14ac:dyDescent="0.25">
      <c r="A24" s="2" t="s">
        <v>30</v>
      </c>
      <c r="B24" s="2" t="s">
        <v>11</v>
      </c>
      <c r="C24" s="2">
        <v>5</v>
      </c>
      <c r="D24" s="2">
        <v>26</v>
      </c>
      <c r="E24" s="2">
        <v>0</v>
      </c>
      <c r="H24" s="2" t="s">
        <v>30</v>
      </c>
      <c r="I24" s="2" t="s">
        <v>11</v>
      </c>
      <c r="J24" s="2">
        <v>5</v>
      </c>
      <c r="K24" s="2">
        <v>13</v>
      </c>
      <c r="L24" s="2">
        <v>2</v>
      </c>
      <c r="N24" s="2" t="s">
        <v>29</v>
      </c>
      <c r="O24" s="2" t="s">
        <v>14</v>
      </c>
      <c r="P24" s="2">
        <v>5</v>
      </c>
      <c r="Q24" s="2">
        <v>1</v>
      </c>
      <c r="R24" s="2">
        <v>0</v>
      </c>
      <c r="T24" s="2" t="s">
        <v>30</v>
      </c>
      <c r="U24" s="2" t="s">
        <v>11</v>
      </c>
      <c r="V24" s="2">
        <v>5</v>
      </c>
      <c r="W24" s="2">
        <v>20</v>
      </c>
      <c r="X24" s="2">
        <v>0</v>
      </c>
      <c r="Z24" s="2" t="s">
        <v>30</v>
      </c>
      <c r="AA24" s="2" t="s">
        <v>11</v>
      </c>
      <c r="AB24" s="2">
        <v>5</v>
      </c>
      <c r="AC24" s="2">
        <v>0</v>
      </c>
      <c r="AD24" s="2">
        <v>3</v>
      </c>
    </row>
    <row r="25" spans="1:30" ht="25.5" x14ac:dyDescent="0.25">
      <c r="A25" s="2" t="s">
        <v>31</v>
      </c>
      <c r="B25" s="2" t="s">
        <v>11</v>
      </c>
      <c r="C25" s="2">
        <v>5</v>
      </c>
      <c r="D25" s="2">
        <v>6</v>
      </c>
      <c r="E25" s="2">
        <v>0</v>
      </c>
      <c r="H25" s="2" t="s">
        <v>31</v>
      </c>
      <c r="I25" s="2" t="s">
        <v>11</v>
      </c>
      <c r="J25" s="2">
        <v>5</v>
      </c>
      <c r="K25" s="2">
        <v>3</v>
      </c>
      <c r="L25" s="2">
        <v>1</v>
      </c>
      <c r="N25" s="2" t="s">
        <v>30</v>
      </c>
      <c r="O25" s="2" t="s">
        <v>11</v>
      </c>
      <c r="P25" s="2">
        <v>5</v>
      </c>
      <c r="Q25" s="2">
        <v>18</v>
      </c>
      <c r="R25" s="2">
        <v>0</v>
      </c>
      <c r="T25" s="2" t="s">
        <v>31</v>
      </c>
      <c r="U25" s="2" t="s">
        <v>11</v>
      </c>
      <c r="V25" s="2">
        <v>5</v>
      </c>
      <c r="W25" s="2">
        <v>2</v>
      </c>
      <c r="X25" s="2">
        <v>0</v>
      </c>
      <c r="Z25" s="2" t="s">
        <v>32</v>
      </c>
      <c r="AA25" s="2" t="s">
        <v>8</v>
      </c>
      <c r="AB25" s="2">
        <v>5</v>
      </c>
      <c r="AC25" s="2">
        <v>0</v>
      </c>
      <c r="AD25" s="2">
        <v>2</v>
      </c>
    </row>
    <row r="26" spans="1:30" ht="38.25" x14ac:dyDescent="0.25">
      <c r="A26" s="2" t="s">
        <v>32</v>
      </c>
      <c r="B26" s="2" t="s">
        <v>8</v>
      </c>
      <c r="C26" s="2">
        <v>5</v>
      </c>
      <c r="D26" s="2">
        <v>12</v>
      </c>
      <c r="E26" s="2">
        <v>2</v>
      </c>
      <c r="H26" s="2" t="s">
        <v>32</v>
      </c>
      <c r="I26" s="2" t="s">
        <v>8</v>
      </c>
      <c r="J26" s="2">
        <v>5</v>
      </c>
      <c r="K26" s="2">
        <v>6</v>
      </c>
      <c r="L26" s="2">
        <v>2</v>
      </c>
      <c r="N26" s="2" t="s">
        <v>31</v>
      </c>
      <c r="O26" s="2" t="s">
        <v>11</v>
      </c>
      <c r="P26" s="2">
        <v>5</v>
      </c>
      <c r="Q26" s="2">
        <v>5</v>
      </c>
      <c r="R26" s="2">
        <v>0</v>
      </c>
      <c r="T26" s="2" t="s">
        <v>32</v>
      </c>
      <c r="U26" s="2" t="s">
        <v>8</v>
      </c>
      <c r="V26" s="2">
        <v>5</v>
      </c>
      <c r="W26" s="2">
        <v>9</v>
      </c>
      <c r="X26" s="2">
        <v>2</v>
      </c>
      <c r="Z26" s="2" t="s">
        <v>33</v>
      </c>
      <c r="AA26" s="2" t="s">
        <v>8</v>
      </c>
      <c r="AB26" s="2">
        <v>5</v>
      </c>
      <c r="AC26" s="2">
        <v>0</v>
      </c>
      <c r="AD26" s="2">
        <v>20</v>
      </c>
    </row>
    <row r="27" spans="1:30" ht="38.25" x14ac:dyDescent="0.25">
      <c r="A27" s="2" t="s">
        <v>33</v>
      </c>
      <c r="B27" s="2" t="s">
        <v>8</v>
      </c>
      <c r="C27" s="2">
        <v>5</v>
      </c>
      <c r="D27" s="2">
        <v>11</v>
      </c>
      <c r="E27" s="2">
        <v>0</v>
      </c>
      <c r="H27" s="2" t="s">
        <v>33</v>
      </c>
      <c r="I27" s="2" t="s">
        <v>8</v>
      </c>
      <c r="J27" s="2">
        <v>5</v>
      </c>
      <c r="K27" s="2">
        <v>5</v>
      </c>
      <c r="L27" s="2">
        <v>5</v>
      </c>
      <c r="N27" s="2" t="s">
        <v>32</v>
      </c>
      <c r="O27" s="2" t="s">
        <v>8</v>
      </c>
      <c r="P27" s="2">
        <v>5</v>
      </c>
      <c r="Q27" s="2">
        <v>6</v>
      </c>
      <c r="R27" s="2">
        <v>1</v>
      </c>
      <c r="T27" s="2" t="s">
        <v>33</v>
      </c>
      <c r="U27" s="2" t="s">
        <v>8</v>
      </c>
      <c r="V27" s="2">
        <v>5</v>
      </c>
      <c r="W27" s="2">
        <v>12</v>
      </c>
      <c r="X27" s="2">
        <v>1</v>
      </c>
      <c r="Z27" s="2" t="s">
        <v>34</v>
      </c>
      <c r="AA27" s="2" t="s">
        <v>14</v>
      </c>
      <c r="AB27" s="2">
        <v>5</v>
      </c>
      <c r="AC27" s="2">
        <v>0</v>
      </c>
      <c r="AD27" s="2">
        <v>1</v>
      </c>
    </row>
    <row r="28" spans="1:30" ht="38.25" x14ac:dyDescent="0.25">
      <c r="A28" s="2" t="s">
        <v>34</v>
      </c>
      <c r="B28" s="2" t="s">
        <v>14</v>
      </c>
      <c r="C28" s="2">
        <v>5</v>
      </c>
      <c r="D28" s="2">
        <v>1</v>
      </c>
      <c r="E28" s="2">
        <v>0</v>
      </c>
      <c r="H28" s="2" t="s">
        <v>34</v>
      </c>
      <c r="I28" s="2" t="s">
        <v>14</v>
      </c>
      <c r="J28" s="2">
        <v>5</v>
      </c>
      <c r="K28" s="2">
        <v>3</v>
      </c>
      <c r="L28" s="2">
        <v>0</v>
      </c>
      <c r="N28" s="2" t="s">
        <v>33</v>
      </c>
      <c r="O28" s="2" t="s">
        <v>8</v>
      </c>
      <c r="P28" s="2">
        <v>5</v>
      </c>
      <c r="Q28" s="2">
        <v>11</v>
      </c>
      <c r="R28" s="2">
        <v>0</v>
      </c>
      <c r="T28" s="2" t="s">
        <v>35</v>
      </c>
      <c r="U28" s="2" t="s">
        <v>14</v>
      </c>
      <c r="V28" s="2">
        <v>5</v>
      </c>
      <c r="W28" s="2">
        <v>1</v>
      </c>
      <c r="X28" s="2">
        <v>0</v>
      </c>
      <c r="Z28" s="2" t="s">
        <v>35</v>
      </c>
      <c r="AA28" s="2" t="s">
        <v>14</v>
      </c>
      <c r="AB28" s="2">
        <v>5</v>
      </c>
      <c r="AC28" s="2">
        <v>0</v>
      </c>
      <c r="AD28" s="2">
        <v>1</v>
      </c>
    </row>
    <row r="29" spans="1:30" ht="25.5" x14ac:dyDescent="0.25">
      <c r="A29" s="2" t="s">
        <v>35</v>
      </c>
      <c r="B29" s="2" t="s">
        <v>14</v>
      </c>
      <c r="C29" s="2">
        <v>5</v>
      </c>
      <c r="D29" s="2">
        <v>4</v>
      </c>
      <c r="E29" s="2">
        <v>0</v>
      </c>
      <c r="H29" s="2" t="s">
        <v>35</v>
      </c>
      <c r="I29" s="2" t="s">
        <v>14</v>
      </c>
      <c r="J29" s="2">
        <v>5</v>
      </c>
      <c r="K29" s="2">
        <v>3</v>
      </c>
      <c r="L29" s="2">
        <v>0</v>
      </c>
      <c r="N29" s="2" t="s">
        <v>35</v>
      </c>
      <c r="O29" s="2" t="s">
        <v>14</v>
      </c>
      <c r="P29" s="2">
        <v>5</v>
      </c>
      <c r="Q29" s="2">
        <v>3</v>
      </c>
      <c r="R29" s="2">
        <v>0</v>
      </c>
      <c r="T29" s="2" t="s">
        <v>36</v>
      </c>
      <c r="U29" s="2" t="s">
        <v>6</v>
      </c>
      <c r="V29" s="2">
        <v>5</v>
      </c>
      <c r="W29" s="2">
        <v>80</v>
      </c>
      <c r="X29" s="2">
        <v>1</v>
      </c>
      <c r="Z29" s="2" t="s">
        <v>36</v>
      </c>
      <c r="AA29" s="2" t="s">
        <v>6</v>
      </c>
      <c r="AB29" s="2">
        <v>5</v>
      </c>
      <c r="AC29" s="2">
        <v>0</v>
      </c>
      <c r="AD29" s="2">
        <v>56</v>
      </c>
    </row>
    <row r="30" spans="1:30" ht="25.5" x14ac:dyDescent="0.25">
      <c r="A30" s="2" t="s">
        <v>36</v>
      </c>
      <c r="B30" s="2" t="s">
        <v>6</v>
      </c>
      <c r="C30" s="2">
        <v>5</v>
      </c>
      <c r="D30" s="2">
        <v>136</v>
      </c>
      <c r="E30" s="2">
        <v>2</v>
      </c>
      <c r="H30" s="2" t="s">
        <v>36</v>
      </c>
      <c r="I30" s="2" t="s">
        <v>6</v>
      </c>
      <c r="J30" s="2">
        <v>5</v>
      </c>
      <c r="K30" s="2">
        <v>98</v>
      </c>
      <c r="L30" s="2">
        <v>20</v>
      </c>
      <c r="N30" s="2" t="s">
        <v>36</v>
      </c>
      <c r="O30" s="2" t="s">
        <v>6</v>
      </c>
      <c r="P30" s="2">
        <v>5</v>
      </c>
      <c r="Q30" s="2">
        <v>105</v>
      </c>
      <c r="R30" s="2">
        <v>1</v>
      </c>
      <c r="T30" s="2" t="s">
        <v>48</v>
      </c>
      <c r="U30" s="2" t="s">
        <v>11</v>
      </c>
      <c r="V30" s="2">
        <v>5</v>
      </c>
      <c r="W30" s="2">
        <v>1</v>
      </c>
      <c r="X30" s="2">
        <v>0</v>
      </c>
      <c r="Z30" s="2" t="s">
        <v>48</v>
      </c>
      <c r="AA30" s="2" t="s">
        <v>11</v>
      </c>
      <c r="AB30" s="2">
        <v>5</v>
      </c>
      <c r="AC30" s="2">
        <v>0</v>
      </c>
      <c r="AD30" s="2">
        <v>3</v>
      </c>
    </row>
    <row r="31" spans="1:30" ht="25.5" x14ac:dyDescent="0.25">
      <c r="A31" s="2" t="s">
        <v>48</v>
      </c>
      <c r="B31" s="2" t="s">
        <v>11</v>
      </c>
      <c r="C31" s="2">
        <v>5</v>
      </c>
      <c r="D31" s="2">
        <v>11</v>
      </c>
      <c r="E31" s="2">
        <v>1</v>
      </c>
      <c r="H31" s="2" t="s">
        <v>48</v>
      </c>
      <c r="I31" s="2" t="s">
        <v>11</v>
      </c>
      <c r="J31" s="2">
        <v>5</v>
      </c>
      <c r="K31" s="2">
        <v>1</v>
      </c>
      <c r="L31" s="2">
        <v>0</v>
      </c>
      <c r="N31" s="2" t="s">
        <v>48</v>
      </c>
      <c r="O31" s="2" t="s">
        <v>11</v>
      </c>
      <c r="P31" s="2">
        <v>5</v>
      </c>
      <c r="Q31" s="2">
        <v>8</v>
      </c>
      <c r="R31" s="2">
        <v>1</v>
      </c>
      <c r="T31" s="2" t="s">
        <v>37</v>
      </c>
      <c r="U31" s="2" t="s">
        <v>14</v>
      </c>
      <c r="V31" s="2">
        <v>5</v>
      </c>
      <c r="W31" s="2">
        <v>3</v>
      </c>
      <c r="X31" s="2">
        <v>0</v>
      </c>
      <c r="Z31" s="2" t="s">
        <v>37</v>
      </c>
      <c r="AA31" s="2" t="s">
        <v>14</v>
      </c>
      <c r="AB31" s="2">
        <v>5</v>
      </c>
      <c r="AC31" s="2">
        <v>0</v>
      </c>
      <c r="AD31" s="2">
        <v>4</v>
      </c>
    </row>
    <row r="32" spans="1:30" ht="25.5" x14ac:dyDescent="0.25">
      <c r="A32" s="2" t="s">
        <v>37</v>
      </c>
      <c r="B32" s="2" t="s">
        <v>14</v>
      </c>
      <c r="C32" s="2">
        <v>5</v>
      </c>
      <c r="D32" s="2">
        <v>3</v>
      </c>
      <c r="E32" s="2">
        <v>0</v>
      </c>
      <c r="H32" s="2" t="s">
        <v>37</v>
      </c>
      <c r="I32" s="2" t="s">
        <v>14</v>
      </c>
      <c r="J32" s="2">
        <v>5</v>
      </c>
      <c r="K32" s="2">
        <v>5</v>
      </c>
      <c r="L32" s="2">
        <v>2</v>
      </c>
      <c r="N32" s="2" t="s">
        <v>37</v>
      </c>
      <c r="O32" s="2" t="s">
        <v>14</v>
      </c>
      <c r="P32" s="2">
        <v>5</v>
      </c>
      <c r="Q32" s="2">
        <v>3</v>
      </c>
      <c r="R32" s="2">
        <v>0</v>
      </c>
      <c r="T32" s="2" t="s">
        <v>49</v>
      </c>
      <c r="U32" s="2" t="s">
        <v>8</v>
      </c>
      <c r="V32" s="2">
        <v>5</v>
      </c>
      <c r="W32" s="2">
        <v>2</v>
      </c>
      <c r="X32" s="2">
        <v>2</v>
      </c>
      <c r="Z32" s="2" t="s">
        <v>49</v>
      </c>
      <c r="AA32" s="2" t="s">
        <v>8</v>
      </c>
      <c r="AB32" s="2">
        <v>5</v>
      </c>
      <c r="AC32" s="2">
        <v>0</v>
      </c>
      <c r="AD32" s="2">
        <v>1</v>
      </c>
    </row>
    <row r="33" spans="1:30" ht="25.5" x14ac:dyDescent="0.25">
      <c r="A33" s="2" t="s">
        <v>49</v>
      </c>
      <c r="B33" s="2" t="s">
        <v>8</v>
      </c>
      <c r="C33" s="2">
        <v>5</v>
      </c>
      <c r="D33" s="2">
        <v>4</v>
      </c>
      <c r="E33" s="2">
        <v>3</v>
      </c>
      <c r="H33" s="2" t="s">
        <v>49</v>
      </c>
      <c r="I33" s="2" t="s">
        <v>8</v>
      </c>
      <c r="J33" s="2">
        <v>5</v>
      </c>
      <c r="K33" s="2">
        <v>3</v>
      </c>
      <c r="L33" s="2">
        <v>0</v>
      </c>
      <c r="N33" s="2" t="s">
        <v>49</v>
      </c>
      <c r="O33" s="2" t="s">
        <v>8</v>
      </c>
      <c r="P33" s="2">
        <v>5</v>
      </c>
      <c r="Q33" s="2">
        <v>3</v>
      </c>
      <c r="R33" s="2">
        <v>3</v>
      </c>
      <c r="T33" s="2" t="s">
        <v>38</v>
      </c>
      <c r="U33" s="2" t="s">
        <v>6</v>
      </c>
      <c r="V33" s="2">
        <v>5</v>
      </c>
      <c r="W33" s="2">
        <v>30</v>
      </c>
      <c r="X33" s="2">
        <v>0</v>
      </c>
      <c r="Z33" s="2" t="s">
        <v>38</v>
      </c>
      <c r="AA33" s="2" t="s">
        <v>6</v>
      </c>
      <c r="AB33" s="2">
        <v>5</v>
      </c>
      <c r="AC33" s="2">
        <v>0</v>
      </c>
      <c r="AD33" s="2">
        <v>15</v>
      </c>
    </row>
    <row r="34" spans="1:30" ht="25.5" x14ac:dyDescent="0.25">
      <c r="A34" s="2" t="s">
        <v>38</v>
      </c>
      <c r="B34" s="2" t="s">
        <v>6</v>
      </c>
      <c r="C34" s="2">
        <v>5</v>
      </c>
      <c r="D34" s="2">
        <v>43</v>
      </c>
      <c r="E34" s="2">
        <v>1</v>
      </c>
      <c r="H34" s="2" t="s">
        <v>38</v>
      </c>
      <c r="I34" s="2" t="s">
        <v>6</v>
      </c>
      <c r="J34" s="2">
        <v>5</v>
      </c>
      <c r="K34" s="2">
        <v>34</v>
      </c>
      <c r="L34" s="2">
        <v>12</v>
      </c>
      <c r="N34" s="2" t="s">
        <v>38</v>
      </c>
      <c r="O34" s="2" t="s">
        <v>6</v>
      </c>
      <c r="P34" s="2">
        <v>5</v>
      </c>
      <c r="Q34" s="2">
        <v>29</v>
      </c>
      <c r="R34" s="2">
        <v>1</v>
      </c>
      <c r="T34" s="2" t="s">
        <v>39</v>
      </c>
      <c r="U34" s="2" t="s">
        <v>14</v>
      </c>
      <c r="V34" s="2">
        <v>5</v>
      </c>
      <c r="W34" s="2">
        <v>2</v>
      </c>
      <c r="X34" s="2">
        <v>0</v>
      </c>
      <c r="Z34" s="2" t="s">
        <v>40</v>
      </c>
      <c r="AA34" s="2" t="s">
        <v>11</v>
      </c>
      <c r="AB34" s="2">
        <v>4</v>
      </c>
      <c r="AC34" s="2">
        <v>0</v>
      </c>
      <c r="AD34" s="2">
        <v>119</v>
      </c>
    </row>
    <row r="35" spans="1:30" ht="25.5" x14ac:dyDescent="0.25">
      <c r="A35" s="2" t="s">
        <v>39</v>
      </c>
      <c r="B35" s="2" t="s">
        <v>14</v>
      </c>
      <c r="C35" s="2">
        <v>5</v>
      </c>
      <c r="D35" s="2">
        <v>5</v>
      </c>
      <c r="E35" s="2">
        <v>0</v>
      </c>
      <c r="H35" s="2" t="s">
        <v>39</v>
      </c>
      <c r="I35" s="2" t="s">
        <v>14</v>
      </c>
      <c r="J35" s="2">
        <v>5</v>
      </c>
      <c r="K35" s="2">
        <v>1</v>
      </c>
      <c r="L35" s="2">
        <v>0</v>
      </c>
      <c r="N35" s="2" t="s">
        <v>39</v>
      </c>
      <c r="O35" s="2" t="s">
        <v>14</v>
      </c>
      <c r="P35" s="2">
        <v>5</v>
      </c>
      <c r="Q35" s="2">
        <v>5</v>
      </c>
      <c r="R35" s="2">
        <v>0</v>
      </c>
      <c r="T35" s="2" t="s">
        <v>40</v>
      </c>
      <c r="U35" s="2" t="s">
        <v>11</v>
      </c>
      <c r="V35" s="2">
        <v>4</v>
      </c>
      <c r="W35" s="2">
        <v>22</v>
      </c>
      <c r="X35" s="2">
        <v>1</v>
      </c>
      <c r="Z35" s="2" t="s">
        <v>41</v>
      </c>
      <c r="AA35" s="2" t="s">
        <v>8</v>
      </c>
      <c r="AB35" s="2">
        <v>5</v>
      </c>
      <c r="AC35" s="2">
        <v>0</v>
      </c>
      <c r="AD35" s="2">
        <v>5</v>
      </c>
    </row>
    <row r="36" spans="1:30" ht="25.5" x14ac:dyDescent="0.25">
      <c r="A36" s="2" t="s">
        <v>40</v>
      </c>
      <c r="B36" s="2" t="s">
        <v>11</v>
      </c>
      <c r="C36" s="2">
        <v>4</v>
      </c>
      <c r="D36" s="2">
        <v>17</v>
      </c>
      <c r="E36" s="2">
        <v>0</v>
      </c>
      <c r="H36" s="2" t="s">
        <v>40</v>
      </c>
      <c r="I36" s="2" t="s">
        <v>11</v>
      </c>
      <c r="J36" s="2">
        <v>4</v>
      </c>
      <c r="K36" s="2">
        <v>22</v>
      </c>
      <c r="L36" s="2">
        <v>7</v>
      </c>
      <c r="N36" s="2" t="s">
        <v>40</v>
      </c>
      <c r="O36" s="2" t="s">
        <v>11</v>
      </c>
      <c r="P36" s="2">
        <v>4</v>
      </c>
      <c r="Q36" s="2">
        <v>14</v>
      </c>
      <c r="R36" s="2">
        <v>0</v>
      </c>
      <c r="T36" s="2" t="s">
        <v>41</v>
      </c>
      <c r="U36" s="2" t="s">
        <v>8</v>
      </c>
      <c r="V36" s="2">
        <v>5</v>
      </c>
      <c r="W36" s="2">
        <v>12</v>
      </c>
      <c r="X36" s="2">
        <v>0</v>
      </c>
      <c r="Z36" s="2" t="s">
        <v>42</v>
      </c>
      <c r="AA36" s="2" t="s">
        <v>14</v>
      </c>
      <c r="AB36" s="2">
        <v>5</v>
      </c>
      <c r="AC36" s="2">
        <v>0</v>
      </c>
      <c r="AD36" s="2">
        <v>9</v>
      </c>
    </row>
    <row r="37" spans="1:30" ht="25.5" x14ac:dyDescent="0.25">
      <c r="A37" s="2" t="s">
        <v>41</v>
      </c>
      <c r="B37" s="2" t="s">
        <v>8</v>
      </c>
      <c r="C37" s="2">
        <v>5</v>
      </c>
      <c r="D37" s="2">
        <v>14</v>
      </c>
      <c r="E37" s="2">
        <v>1</v>
      </c>
      <c r="H37" s="2" t="s">
        <v>41</v>
      </c>
      <c r="I37" s="2" t="s">
        <v>8</v>
      </c>
      <c r="J37" s="2">
        <v>5</v>
      </c>
      <c r="K37" s="2">
        <v>15</v>
      </c>
      <c r="L37" s="2">
        <v>6</v>
      </c>
      <c r="N37" s="2" t="s">
        <v>41</v>
      </c>
      <c r="O37" s="2" t="s">
        <v>8</v>
      </c>
      <c r="P37" s="2">
        <v>5</v>
      </c>
      <c r="Q37" s="2">
        <v>8</v>
      </c>
      <c r="R37" s="2">
        <v>0</v>
      </c>
      <c r="T37" s="2" t="s">
        <v>42</v>
      </c>
      <c r="U37" s="2" t="s">
        <v>14</v>
      </c>
      <c r="V37" s="2">
        <v>5</v>
      </c>
      <c r="W37" s="2">
        <v>9</v>
      </c>
      <c r="X37" s="2">
        <v>0</v>
      </c>
      <c r="Z37" s="2" t="s">
        <v>50</v>
      </c>
      <c r="AA37" s="2" t="s">
        <v>14</v>
      </c>
      <c r="AB37" s="2">
        <v>4</v>
      </c>
      <c r="AC37" s="2">
        <v>0</v>
      </c>
      <c r="AD37" s="2">
        <v>1</v>
      </c>
    </row>
    <row r="38" spans="1:30" ht="25.5" x14ac:dyDescent="0.25">
      <c r="A38" s="2" t="s">
        <v>42</v>
      </c>
      <c r="B38" s="2" t="s">
        <v>14</v>
      </c>
      <c r="C38" s="2">
        <v>5</v>
      </c>
      <c r="D38" s="2">
        <v>3</v>
      </c>
      <c r="E38" s="2">
        <v>1</v>
      </c>
      <c r="H38" s="2" t="s">
        <v>42</v>
      </c>
      <c r="I38" s="2" t="s">
        <v>14</v>
      </c>
      <c r="J38" s="2">
        <v>5</v>
      </c>
      <c r="K38" s="2">
        <v>2</v>
      </c>
      <c r="L38" s="2">
        <v>0</v>
      </c>
      <c r="N38" s="2" t="s">
        <v>42</v>
      </c>
      <c r="O38" s="2" t="s">
        <v>14</v>
      </c>
      <c r="P38" s="2">
        <v>5</v>
      </c>
      <c r="Q38" s="2">
        <v>3</v>
      </c>
      <c r="R38" s="2">
        <v>1</v>
      </c>
      <c r="T38" s="2" t="s">
        <v>50</v>
      </c>
      <c r="U38" s="2" t="s">
        <v>14</v>
      </c>
      <c r="V38" s="2">
        <v>4</v>
      </c>
      <c r="W38" s="2">
        <v>1</v>
      </c>
      <c r="X38" s="2">
        <v>0</v>
      </c>
      <c r="Z38" s="2" t="s">
        <v>43</v>
      </c>
      <c r="AA38" s="2" t="s">
        <v>14</v>
      </c>
      <c r="AB38" s="2">
        <v>4</v>
      </c>
      <c r="AC38" s="2">
        <v>0</v>
      </c>
      <c r="AD38" s="2">
        <v>11</v>
      </c>
    </row>
    <row r="39" spans="1:30" ht="38.25" x14ac:dyDescent="0.25">
      <c r="A39" s="2" t="s">
        <v>50</v>
      </c>
      <c r="B39" s="2" t="s">
        <v>14</v>
      </c>
      <c r="C39" s="2">
        <v>4</v>
      </c>
      <c r="D39" s="2">
        <v>2</v>
      </c>
      <c r="E39" s="2">
        <v>0</v>
      </c>
      <c r="H39" s="2" t="s">
        <v>50</v>
      </c>
      <c r="I39" s="2" t="s">
        <v>14</v>
      </c>
      <c r="J39" s="2">
        <v>4</v>
      </c>
      <c r="K39" s="2">
        <v>1</v>
      </c>
      <c r="L39" s="2">
        <v>0</v>
      </c>
      <c r="N39" s="2" t="s">
        <v>50</v>
      </c>
      <c r="O39" s="2" t="s">
        <v>14</v>
      </c>
      <c r="P39" s="2">
        <v>4</v>
      </c>
      <c r="Q39" s="2">
        <v>2</v>
      </c>
      <c r="R39" s="2">
        <v>0</v>
      </c>
      <c r="T39" s="2" t="s">
        <v>43</v>
      </c>
      <c r="U39" s="2" t="s">
        <v>14</v>
      </c>
      <c r="V39" s="2">
        <v>4</v>
      </c>
      <c r="W39" s="2">
        <v>5</v>
      </c>
      <c r="X39" s="2">
        <v>0</v>
      </c>
      <c r="Z39" s="2" t="s">
        <v>51</v>
      </c>
      <c r="AA39" s="2" t="s">
        <v>14</v>
      </c>
      <c r="AB39" s="2">
        <v>4</v>
      </c>
      <c r="AC39" s="2">
        <v>0</v>
      </c>
      <c r="AD39" s="2">
        <v>17</v>
      </c>
    </row>
    <row r="40" spans="1:30" ht="38.25" x14ac:dyDescent="0.25">
      <c r="H40" s="2" t="s">
        <v>43</v>
      </c>
      <c r="I40" s="2" t="s">
        <v>14</v>
      </c>
      <c r="J40" s="2">
        <v>4</v>
      </c>
      <c r="K40" s="2">
        <v>1</v>
      </c>
      <c r="L40" s="2">
        <v>1</v>
      </c>
      <c r="N40" s="2" t="s">
        <v>45</v>
      </c>
      <c r="O40" s="2" t="s">
        <v>45</v>
      </c>
      <c r="P40" s="2" t="s">
        <v>45</v>
      </c>
      <c r="Q40" s="2" t="s">
        <v>45</v>
      </c>
      <c r="R40" s="2">
        <v>761</v>
      </c>
      <c r="T40" s="2" t="s">
        <v>51</v>
      </c>
      <c r="U40" s="2" t="s">
        <v>14</v>
      </c>
      <c r="V40" s="2">
        <v>4</v>
      </c>
      <c r="W40" s="2">
        <v>1</v>
      </c>
      <c r="X40" s="2">
        <v>0</v>
      </c>
    </row>
    <row r="41" spans="1:30" ht="38.25" x14ac:dyDescent="0.25">
      <c r="H41" s="2" t="s">
        <v>51</v>
      </c>
      <c r="I41" s="2" t="s">
        <v>14</v>
      </c>
      <c r="J41" s="2">
        <v>4</v>
      </c>
      <c r="K41" s="2">
        <v>1</v>
      </c>
      <c r="L41" s="2">
        <v>0</v>
      </c>
      <c r="T41" s="2" t="s">
        <v>45</v>
      </c>
      <c r="U41" s="2" t="s">
        <v>45</v>
      </c>
      <c r="V41" s="2" t="s">
        <v>45</v>
      </c>
      <c r="W41" s="2" t="s">
        <v>45</v>
      </c>
      <c r="X41" s="2">
        <v>699</v>
      </c>
    </row>
    <row r="42" spans="1:30" ht="25.5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H42" s="2" t="s">
        <v>45</v>
      </c>
      <c r="I42" s="2" t="s">
        <v>45</v>
      </c>
      <c r="J42" s="2" t="s">
        <v>45</v>
      </c>
      <c r="K42" s="2" t="s">
        <v>45</v>
      </c>
      <c r="L42" s="2">
        <v>639</v>
      </c>
    </row>
    <row r="43" spans="1:30" ht="25.5" x14ac:dyDescent="0.25">
      <c r="A43" s="2" t="s">
        <v>5</v>
      </c>
      <c r="B43" s="2" t="s">
        <v>6</v>
      </c>
      <c r="C43" s="2">
        <v>5</v>
      </c>
      <c r="D43" s="2">
        <v>77</v>
      </c>
      <c r="E43" s="2">
        <v>0</v>
      </c>
    </row>
    <row r="44" spans="1:30" ht="25.5" x14ac:dyDescent="0.25">
      <c r="A44" s="2" t="s">
        <v>7</v>
      </c>
      <c r="B44" s="2" t="s">
        <v>8</v>
      </c>
      <c r="C44" s="2">
        <v>5</v>
      </c>
      <c r="D44" s="2">
        <v>14</v>
      </c>
      <c r="E44" s="2">
        <v>0</v>
      </c>
      <c r="H44" s="1" t="s">
        <v>0</v>
      </c>
      <c r="I44" s="1" t="s">
        <v>1</v>
      </c>
      <c r="J44" s="1" t="s">
        <v>2</v>
      </c>
      <c r="K44" s="1" t="s">
        <v>3</v>
      </c>
      <c r="L44" s="1" t="s">
        <v>4</v>
      </c>
    </row>
    <row r="45" spans="1:30" ht="25.5" x14ac:dyDescent="0.25">
      <c r="A45" s="2" t="s">
        <v>9</v>
      </c>
      <c r="B45" s="2" t="s">
        <v>8</v>
      </c>
      <c r="C45" s="2">
        <v>5</v>
      </c>
      <c r="D45" s="2">
        <v>13</v>
      </c>
      <c r="E45" s="2">
        <v>0</v>
      </c>
      <c r="H45" s="2" t="s">
        <v>5</v>
      </c>
      <c r="I45" s="2" t="s">
        <v>6</v>
      </c>
      <c r="J45" s="2">
        <v>5</v>
      </c>
      <c r="K45" s="2">
        <v>48</v>
      </c>
      <c r="L45" s="2">
        <v>0</v>
      </c>
    </row>
    <row r="46" spans="1:30" ht="25.5" x14ac:dyDescent="0.25">
      <c r="A46" s="2" t="s">
        <v>10</v>
      </c>
      <c r="B46" s="2" t="s">
        <v>11</v>
      </c>
      <c r="C46" s="2">
        <v>5</v>
      </c>
      <c r="D46" s="2">
        <v>61</v>
      </c>
      <c r="E46" s="2">
        <v>0</v>
      </c>
      <c r="H46" s="2" t="s">
        <v>7</v>
      </c>
      <c r="I46" s="2" t="s">
        <v>8</v>
      </c>
      <c r="J46" s="2">
        <v>5</v>
      </c>
      <c r="K46" s="2">
        <v>19</v>
      </c>
      <c r="L46" s="2">
        <v>0</v>
      </c>
    </row>
    <row r="47" spans="1:30" ht="25.5" x14ac:dyDescent="0.25">
      <c r="A47" s="2" t="s">
        <v>12</v>
      </c>
      <c r="B47" s="2" t="s">
        <v>11</v>
      </c>
      <c r="C47" s="2">
        <v>4</v>
      </c>
      <c r="D47" s="2">
        <v>29</v>
      </c>
      <c r="E47" s="2">
        <v>3</v>
      </c>
      <c r="H47" s="2" t="s">
        <v>9</v>
      </c>
      <c r="I47" s="2" t="s">
        <v>8</v>
      </c>
      <c r="J47" s="2">
        <v>5</v>
      </c>
      <c r="K47" s="2">
        <v>10</v>
      </c>
      <c r="L47" s="2">
        <v>0</v>
      </c>
    </row>
    <row r="48" spans="1:30" ht="25.5" x14ac:dyDescent="0.25">
      <c r="A48" s="2" t="s">
        <v>13</v>
      </c>
      <c r="B48" s="2" t="s">
        <v>14</v>
      </c>
      <c r="C48" s="2">
        <v>4</v>
      </c>
      <c r="D48" s="2">
        <v>6</v>
      </c>
      <c r="E48" s="2">
        <v>1</v>
      </c>
      <c r="H48" s="2" t="s">
        <v>10</v>
      </c>
      <c r="I48" s="2" t="s">
        <v>11</v>
      </c>
      <c r="J48" s="2">
        <v>5</v>
      </c>
      <c r="K48" s="2">
        <v>45</v>
      </c>
      <c r="L48" s="2">
        <v>0</v>
      </c>
    </row>
    <row r="49" spans="1:12" ht="25.5" x14ac:dyDescent="0.25">
      <c r="A49" s="2" t="s">
        <v>15</v>
      </c>
      <c r="B49" s="2" t="s">
        <v>8</v>
      </c>
      <c r="C49" s="2">
        <v>4</v>
      </c>
      <c r="D49" s="2">
        <v>3</v>
      </c>
      <c r="E49" s="2">
        <v>0</v>
      </c>
      <c r="H49" s="2" t="s">
        <v>12</v>
      </c>
      <c r="I49" s="2" t="s">
        <v>11</v>
      </c>
      <c r="J49" s="2">
        <v>4</v>
      </c>
      <c r="K49" s="2">
        <v>17</v>
      </c>
      <c r="L49" s="2">
        <v>0</v>
      </c>
    </row>
    <row r="50" spans="1:12" ht="38.25" x14ac:dyDescent="0.25">
      <c r="A50" s="2" t="s">
        <v>16</v>
      </c>
      <c r="B50" s="2" t="s">
        <v>8</v>
      </c>
      <c r="C50" s="2">
        <v>4</v>
      </c>
      <c r="D50" s="2">
        <v>2</v>
      </c>
      <c r="E50" s="2">
        <v>0</v>
      </c>
      <c r="H50" s="2" t="s">
        <v>13</v>
      </c>
      <c r="I50" s="2" t="s">
        <v>14</v>
      </c>
      <c r="J50" s="2">
        <v>4</v>
      </c>
      <c r="K50" s="2">
        <v>3</v>
      </c>
      <c r="L50" s="2">
        <v>0</v>
      </c>
    </row>
    <row r="51" spans="1:12" ht="25.5" x14ac:dyDescent="0.25">
      <c r="A51" s="2" t="s">
        <v>46</v>
      </c>
      <c r="B51" s="2" t="s">
        <v>14</v>
      </c>
      <c r="C51" s="2">
        <v>4</v>
      </c>
      <c r="D51" s="2">
        <v>4</v>
      </c>
      <c r="E51" s="2">
        <v>1</v>
      </c>
      <c r="H51" s="2" t="s">
        <v>15</v>
      </c>
      <c r="I51" s="2" t="s">
        <v>8</v>
      </c>
      <c r="J51" s="2">
        <v>4</v>
      </c>
      <c r="K51" s="2">
        <v>3</v>
      </c>
      <c r="L51" s="2">
        <v>0</v>
      </c>
    </row>
    <row r="52" spans="1:12" ht="38.25" x14ac:dyDescent="0.25">
      <c r="A52" s="2" t="s">
        <v>17</v>
      </c>
      <c r="B52" s="2" t="s">
        <v>11</v>
      </c>
      <c r="C52" s="2">
        <v>4</v>
      </c>
      <c r="D52" s="2">
        <v>14</v>
      </c>
      <c r="E52" s="2">
        <v>4</v>
      </c>
      <c r="H52" s="2" t="s">
        <v>16</v>
      </c>
      <c r="I52" s="2" t="s">
        <v>8</v>
      </c>
      <c r="J52" s="2">
        <v>4</v>
      </c>
      <c r="K52" s="2">
        <v>1</v>
      </c>
      <c r="L52" s="2">
        <v>0</v>
      </c>
    </row>
    <row r="53" spans="1:12" ht="25.5" x14ac:dyDescent="0.25">
      <c r="A53" s="2" t="s">
        <v>18</v>
      </c>
      <c r="B53" s="2" t="s">
        <v>8</v>
      </c>
      <c r="C53" s="2">
        <v>4</v>
      </c>
      <c r="D53" s="2">
        <v>8</v>
      </c>
      <c r="E53" s="2">
        <v>0</v>
      </c>
      <c r="H53" s="2" t="s">
        <v>46</v>
      </c>
      <c r="I53" s="2" t="s">
        <v>14</v>
      </c>
      <c r="J53" s="2">
        <v>4</v>
      </c>
      <c r="K53" s="2">
        <v>3</v>
      </c>
      <c r="L53" s="2">
        <v>0</v>
      </c>
    </row>
    <row r="54" spans="1:12" ht="38.25" x14ac:dyDescent="0.25">
      <c r="A54" s="2" t="s">
        <v>19</v>
      </c>
      <c r="B54" s="2" t="s">
        <v>14</v>
      </c>
      <c r="C54" s="2">
        <v>4</v>
      </c>
      <c r="D54" s="2">
        <v>7</v>
      </c>
      <c r="E54" s="2">
        <v>0</v>
      </c>
      <c r="H54" s="2" t="s">
        <v>17</v>
      </c>
      <c r="I54" s="2" t="s">
        <v>11</v>
      </c>
      <c r="J54" s="2">
        <v>4</v>
      </c>
      <c r="K54" s="2">
        <v>5</v>
      </c>
      <c r="L54" s="2">
        <v>0</v>
      </c>
    </row>
    <row r="55" spans="1:12" ht="25.5" x14ac:dyDescent="0.25">
      <c r="A55" s="2" t="s">
        <v>20</v>
      </c>
      <c r="B55" s="2" t="s">
        <v>14</v>
      </c>
      <c r="C55" s="2">
        <v>4</v>
      </c>
      <c r="D55" s="2">
        <v>1</v>
      </c>
      <c r="E55" s="2">
        <v>0</v>
      </c>
      <c r="H55" s="2" t="s">
        <v>18</v>
      </c>
      <c r="I55" s="2" t="s">
        <v>8</v>
      </c>
      <c r="J55" s="2">
        <v>4</v>
      </c>
      <c r="K55" s="2">
        <v>7</v>
      </c>
      <c r="L55" s="2">
        <v>0</v>
      </c>
    </row>
    <row r="56" spans="1:12" ht="38.25" x14ac:dyDescent="0.25">
      <c r="A56" s="2" t="s">
        <v>21</v>
      </c>
      <c r="B56" s="2" t="s">
        <v>11</v>
      </c>
      <c r="C56" s="2">
        <v>4</v>
      </c>
      <c r="D56" s="2">
        <v>7</v>
      </c>
      <c r="E56" s="2">
        <v>0</v>
      </c>
      <c r="H56" s="2" t="s">
        <v>19</v>
      </c>
      <c r="I56" s="2" t="s">
        <v>14</v>
      </c>
      <c r="J56" s="2">
        <v>4</v>
      </c>
      <c r="K56" s="2">
        <v>3</v>
      </c>
      <c r="L56" s="2">
        <v>0</v>
      </c>
    </row>
    <row r="57" spans="1:12" ht="38.25" x14ac:dyDescent="0.25">
      <c r="A57" s="2" t="s">
        <v>22</v>
      </c>
      <c r="B57" s="2" t="s">
        <v>14</v>
      </c>
      <c r="C57" s="2">
        <v>4</v>
      </c>
      <c r="D57" s="2">
        <v>4</v>
      </c>
      <c r="E57" s="2">
        <v>0</v>
      </c>
      <c r="H57" s="2" t="s">
        <v>20</v>
      </c>
      <c r="I57" s="2" t="s">
        <v>14</v>
      </c>
      <c r="J57" s="2">
        <v>4</v>
      </c>
      <c r="K57" s="2">
        <v>1</v>
      </c>
      <c r="L57" s="2">
        <v>0</v>
      </c>
    </row>
    <row r="58" spans="1:12" ht="38.25" x14ac:dyDescent="0.25">
      <c r="A58" s="2" t="s">
        <v>23</v>
      </c>
      <c r="B58" s="2" t="s">
        <v>14</v>
      </c>
      <c r="C58" s="2">
        <v>4</v>
      </c>
      <c r="D58" s="2">
        <v>6</v>
      </c>
      <c r="E58" s="2">
        <v>0</v>
      </c>
      <c r="H58" s="2" t="s">
        <v>21</v>
      </c>
      <c r="I58" s="2" t="s">
        <v>11</v>
      </c>
      <c r="J58" s="2">
        <v>4</v>
      </c>
      <c r="K58" s="2">
        <v>5</v>
      </c>
      <c r="L58" s="2">
        <v>1</v>
      </c>
    </row>
    <row r="59" spans="1:12" ht="38.25" x14ac:dyDescent="0.25">
      <c r="A59" s="2" t="s">
        <v>24</v>
      </c>
      <c r="B59" s="2" t="s">
        <v>6</v>
      </c>
      <c r="C59" s="2">
        <v>5</v>
      </c>
      <c r="D59" s="2">
        <v>111</v>
      </c>
      <c r="E59" s="2">
        <v>7</v>
      </c>
      <c r="H59" s="2" t="s">
        <v>22</v>
      </c>
      <c r="I59" s="2" t="s">
        <v>14</v>
      </c>
      <c r="J59" s="2">
        <v>4</v>
      </c>
      <c r="K59" s="2">
        <v>2</v>
      </c>
      <c r="L59" s="2">
        <v>0</v>
      </c>
    </row>
    <row r="60" spans="1:12" ht="38.25" x14ac:dyDescent="0.25">
      <c r="A60" s="2" t="s">
        <v>25</v>
      </c>
      <c r="B60" s="2" t="s">
        <v>8</v>
      </c>
      <c r="C60" s="2">
        <v>5</v>
      </c>
      <c r="D60" s="2">
        <v>35</v>
      </c>
      <c r="E60" s="2">
        <v>1</v>
      </c>
      <c r="H60" s="2" t="s">
        <v>23</v>
      </c>
      <c r="I60" s="2" t="s">
        <v>14</v>
      </c>
      <c r="J60" s="2">
        <v>4</v>
      </c>
      <c r="K60" s="2">
        <v>2</v>
      </c>
      <c r="L60" s="2">
        <v>0</v>
      </c>
    </row>
    <row r="61" spans="1:12" ht="51" x14ac:dyDescent="0.25">
      <c r="A61" s="2" t="s">
        <v>26</v>
      </c>
      <c r="B61" s="2" t="s">
        <v>11</v>
      </c>
      <c r="C61" s="2">
        <v>5</v>
      </c>
      <c r="D61" s="2">
        <v>151</v>
      </c>
      <c r="E61" s="2">
        <v>5</v>
      </c>
      <c r="H61" s="2" t="s">
        <v>24</v>
      </c>
      <c r="I61" s="2" t="s">
        <v>6</v>
      </c>
      <c r="J61" s="2">
        <v>5</v>
      </c>
      <c r="K61" s="2">
        <v>81</v>
      </c>
      <c r="L61" s="2">
        <v>0</v>
      </c>
    </row>
    <row r="62" spans="1:12" ht="38.25" x14ac:dyDescent="0.25">
      <c r="A62" s="2" t="s">
        <v>27</v>
      </c>
      <c r="B62" s="2" t="s">
        <v>11</v>
      </c>
      <c r="C62" s="2">
        <v>5</v>
      </c>
      <c r="D62" s="2">
        <v>114</v>
      </c>
      <c r="E62" s="2">
        <v>1</v>
      </c>
      <c r="H62" s="2" t="s">
        <v>25</v>
      </c>
      <c r="I62" s="2" t="s">
        <v>8</v>
      </c>
      <c r="J62" s="2">
        <v>5</v>
      </c>
      <c r="K62" s="2">
        <v>20</v>
      </c>
      <c r="L62" s="2">
        <v>0</v>
      </c>
    </row>
    <row r="63" spans="1:12" ht="51" x14ac:dyDescent="0.25">
      <c r="A63" s="2" t="s">
        <v>28</v>
      </c>
      <c r="B63" s="2" t="s">
        <v>8</v>
      </c>
      <c r="C63" s="2">
        <v>5</v>
      </c>
      <c r="D63" s="2">
        <v>16</v>
      </c>
      <c r="E63" s="2">
        <v>5</v>
      </c>
      <c r="H63" s="2" t="s">
        <v>26</v>
      </c>
      <c r="I63" s="2" t="s">
        <v>11</v>
      </c>
      <c r="J63" s="2">
        <v>5</v>
      </c>
      <c r="K63" s="2">
        <v>124</v>
      </c>
      <c r="L63" s="2">
        <v>1</v>
      </c>
    </row>
    <row r="64" spans="1:12" ht="38.25" x14ac:dyDescent="0.25">
      <c r="A64" s="2" t="s">
        <v>47</v>
      </c>
      <c r="B64" s="2" t="s">
        <v>14</v>
      </c>
      <c r="C64" s="2">
        <v>5</v>
      </c>
      <c r="D64" s="2">
        <v>3</v>
      </c>
      <c r="E64" s="2">
        <v>0</v>
      </c>
      <c r="H64" s="2" t="s">
        <v>27</v>
      </c>
      <c r="I64" s="2" t="s">
        <v>11</v>
      </c>
      <c r="J64" s="2">
        <v>5</v>
      </c>
      <c r="K64" s="2">
        <v>93</v>
      </c>
      <c r="L64" s="2">
        <v>1</v>
      </c>
    </row>
    <row r="65" spans="1:12" ht="38.25" x14ac:dyDescent="0.25">
      <c r="A65" s="2" t="s">
        <v>29</v>
      </c>
      <c r="B65" s="2" t="s">
        <v>14</v>
      </c>
      <c r="C65" s="2">
        <v>5</v>
      </c>
      <c r="D65" s="2">
        <v>2</v>
      </c>
      <c r="E65" s="2">
        <v>0</v>
      </c>
      <c r="H65" s="2" t="s">
        <v>28</v>
      </c>
      <c r="I65" s="2" t="s">
        <v>8</v>
      </c>
      <c r="J65" s="2">
        <v>5</v>
      </c>
      <c r="K65" s="2">
        <v>1</v>
      </c>
      <c r="L65" s="2">
        <v>0</v>
      </c>
    </row>
    <row r="66" spans="1:12" ht="25.5" x14ac:dyDescent="0.25">
      <c r="A66" s="2" t="s">
        <v>30</v>
      </c>
      <c r="B66" s="2" t="s">
        <v>11</v>
      </c>
      <c r="C66" s="2">
        <v>5</v>
      </c>
      <c r="D66" s="2">
        <v>27</v>
      </c>
      <c r="E66" s="2">
        <v>0</v>
      </c>
      <c r="H66" s="2" t="s">
        <v>47</v>
      </c>
      <c r="I66" s="2" t="s">
        <v>14</v>
      </c>
      <c r="J66" s="2">
        <v>5</v>
      </c>
      <c r="K66" s="2">
        <v>2</v>
      </c>
      <c r="L66" s="2">
        <v>0</v>
      </c>
    </row>
    <row r="67" spans="1:12" ht="38.25" x14ac:dyDescent="0.25">
      <c r="A67" s="2" t="s">
        <v>31</v>
      </c>
      <c r="B67" s="2" t="s">
        <v>11</v>
      </c>
      <c r="C67" s="2">
        <v>5</v>
      </c>
      <c r="D67" s="2">
        <v>2</v>
      </c>
      <c r="E67" s="2">
        <v>0</v>
      </c>
      <c r="H67" s="2" t="s">
        <v>29</v>
      </c>
      <c r="I67" s="2" t="s">
        <v>14</v>
      </c>
      <c r="J67" s="2">
        <v>5</v>
      </c>
      <c r="K67" s="2">
        <v>3</v>
      </c>
      <c r="L67" s="2">
        <v>0</v>
      </c>
    </row>
    <row r="68" spans="1:12" ht="25.5" x14ac:dyDescent="0.25">
      <c r="A68" s="2" t="s">
        <v>32</v>
      </c>
      <c r="B68" s="2" t="s">
        <v>8</v>
      </c>
      <c r="C68" s="2">
        <v>5</v>
      </c>
      <c r="D68" s="2">
        <v>10</v>
      </c>
      <c r="E68" s="2">
        <v>2</v>
      </c>
      <c r="H68" s="2" t="s">
        <v>30</v>
      </c>
      <c r="I68" s="2" t="s">
        <v>11</v>
      </c>
      <c r="J68" s="2">
        <v>5</v>
      </c>
      <c r="K68" s="2">
        <v>16</v>
      </c>
      <c r="L68" s="2">
        <v>0</v>
      </c>
    </row>
    <row r="69" spans="1:12" ht="38.25" x14ac:dyDescent="0.25">
      <c r="A69" s="2" t="s">
        <v>33</v>
      </c>
      <c r="B69" s="2" t="s">
        <v>8</v>
      </c>
      <c r="C69" s="2">
        <v>5</v>
      </c>
      <c r="D69" s="2">
        <v>16</v>
      </c>
      <c r="E69" s="2">
        <v>1</v>
      </c>
      <c r="H69" s="2" t="s">
        <v>31</v>
      </c>
      <c r="I69" s="2" t="s">
        <v>11</v>
      </c>
      <c r="J69" s="2">
        <v>5</v>
      </c>
      <c r="K69" s="2">
        <v>1</v>
      </c>
      <c r="L69" s="2">
        <v>0</v>
      </c>
    </row>
    <row r="70" spans="1:12" ht="25.5" x14ac:dyDescent="0.25">
      <c r="A70" s="2" t="s">
        <v>34</v>
      </c>
      <c r="B70" s="2" t="s">
        <v>14</v>
      </c>
      <c r="C70" s="2">
        <v>5</v>
      </c>
      <c r="D70" s="2">
        <v>1</v>
      </c>
      <c r="E70" s="2">
        <v>0</v>
      </c>
      <c r="H70" s="2" t="s">
        <v>32</v>
      </c>
      <c r="I70" s="2" t="s">
        <v>8</v>
      </c>
      <c r="J70" s="2">
        <v>5</v>
      </c>
      <c r="K70" s="2">
        <v>3</v>
      </c>
      <c r="L70" s="2">
        <v>0</v>
      </c>
    </row>
    <row r="71" spans="1:12" ht="38.25" x14ac:dyDescent="0.25">
      <c r="A71" s="2" t="s">
        <v>35</v>
      </c>
      <c r="B71" s="2" t="s">
        <v>14</v>
      </c>
      <c r="C71" s="2">
        <v>5</v>
      </c>
      <c r="D71" s="2">
        <v>4</v>
      </c>
      <c r="E71" s="2">
        <v>0</v>
      </c>
      <c r="H71" s="2" t="s">
        <v>33</v>
      </c>
      <c r="I71" s="2" t="s">
        <v>8</v>
      </c>
      <c r="J71" s="2">
        <v>5</v>
      </c>
      <c r="K71" s="2">
        <v>16</v>
      </c>
      <c r="L71" s="2">
        <v>0</v>
      </c>
    </row>
    <row r="72" spans="1:12" ht="25.5" x14ac:dyDescent="0.25">
      <c r="A72" s="2" t="s">
        <v>36</v>
      </c>
      <c r="B72" s="2" t="s">
        <v>6</v>
      </c>
      <c r="C72" s="2">
        <v>5</v>
      </c>
      <c r="D72" s="2">
        <v>110</v>
      </c>
      <c r="E72" s="2">
        <v>2</v>
      </c>
      <c r="H72" s="2" t="s">
        <v>35</v>
      </c>
      <c r="I72" s="2" t="s">
        <v>14</v>
      </c>
      <c r="J72" s="2">
        <v>5</v>
      </c>
      <c r="K72" s="2">
        <v>2</v>
      </c>
      <c r="L72" s="2">
        <v>0</v>
      </c>
    </row>
    <row r="73" spans="1:12" ht="25.5" x14ac:dyDescent="0.25">
      <c r="A73" s="2" t="s">
        <v>48</v>
      </c>
      <c r="B73" s="2" t="s">
        <v>11</v>
      </c>
      <c r="C73" s="2">
        <v>5</v>
      </c>
      <c r="D73" s="2">
        <v>1</v>
      </c>
      <c r="E73" s="2">
        <v>0</v>
      </c>
      <c r="H73" s="2" t="s">
        <v>36</v>
      </c>
      <c r="I73" s="2" t="s">
        <v>6</v>
      </c>
      <c r="J73" s="2">
        <v>5</v>
      </c>
      <c r="K73" s="2">
        <v>92</v>
      </c>
      <c r="L73" s="2">
        <v>0</v>
      </c>
    </row>
    <row r="74" spans="1:12" ht="25.5" x14ac:dyDescent="0.25">
      <c r="A74" s="2" t="s">
        <v>37</v>
      </c>
      <c r="B74" s="2" t="s">
        <v>14</v>
      </c>
      <c r="C74" s="2">
        <v>5</v>
      </c>
      <c r="D74" s="2">
        <v>4</v>
      </c>
      <c r="E74" s="2">
        <v>1</v>
      </c>
      <c r="H74" s="2" t="s">
        <v>48</v>
      </c>
      <c r="I74" s="2" t="s">
        <v>11</v>
      </c>
      <c r="J74" s="2">
        <v>5</v>
      </c>
      <c r="K74" s="2">
        <v>2</v>
      </c>
      <c r="L74" s="2">
        <v>0</v>
      </c>
    </row>
    <row r="75" spans="1:12" ht="25.5" x14ac:dyDescent="0.25">
      <c r="A75" s="2" t="s">
        <v>49</v>
      </c>
      <c r="B75" s="2" t="s">
        <v>8</v>
      </c>
      <c r="C75" s="2">
        <v>5</v>
      </c>
      <c r="D75" s="2">
        <v>2</v>
      </c>
      <c r="E75" s="2">
        <v>2</v>
      </c>
      <c r="H75" s="2" t="s">
        <v>37</v>
      </c>
      <c r="I75" s="2" t="s">
        <v>14</v>
      </c>
      <c r="J75" s="2">
        <v>5</v>
      </c>
      <c r="K75" s="2">
        <v>1</v>
      </c>
      <c r="L75" s="2">
        <v>0</v>
      </c>
    </row>
    <row r="76" spans="1:12" ht="25.5" x14ac:dyDescent="0.25">
      <c r="A76" s="2" t="s">
        <v>38</v>
      </c>
      <c r="B76" s="2" t="s">
        <v>6</v>
      </c>
      <c r="C76" s="2">
        <v>5</v>
      </c>
      <c r="D76" s="2">
        <v>43</v>
      </c>
      <c r="E76" s="2">
        <v>0</v>
      </c>
      <c r="H76" s="2" t="s">
        <v>49</v>
      </c>
      <c r="I76" s="2" t="s">
        <v>8</v>
      </c>
      <c r="J76" s="2">
        <v>5</v>
      </c>
      <c r="K76" s="2">
        <v>3</v>
      </c>
      <c r="L76" s="2">
        <v>0</v>
      </c>
    </row>
    <row r="77" spans="1:12" ht="25.5" x14ac:dyDescent="0.25">
      <c r="A77" s="2" t="s">
        <v>39</v>
      </c>
      <c r="B77" s="2" t="s">
        <v>14</v>
      </c>
      <c r="C77" s="2">
        <v>5</v>
      </c>
      <c r="D77" s="2">
        <v>4</v>
      </c>
      <c r="E77" s="2">
        <v>0</v>
      </c>
      <c r="H77" s="2" t="s">
        <v>38</v>
      </c>
      <c r="I77" s="2" t="s">
        <v>6</v>
      </c>
      <c r="J77" s="2">
        <v>5</v>
      </c>
      <c r="K77" s="2">
        <v>35</v>
      </c>
      <c r="L77" s="2">
        <v>0</v>
      </c>
    </row>
    <row r="78" spans="1:12" ht="25.5" x14ac:dyDescent="0.25">
      <c r="A78" s="2" t="s">
        <v>40</v>
      </c>
      <c r="B78" s="2" t="s">
        <v>11</v>
      </c>
      <c r="C78" s="2">
        <v>4</v>
      </c>
      <c r="D78" s="2">
        <v>26</v>
      </c>
      <c r="E78" s="2">
        <v>1</v>
      </c>
      <c r="H78" s="2" t="s">
        <v>39</v>
      </c>
      <c r="I78" s="2" t="s">
        <v>14</v>
      </c>
      <c r="J78" s="2">
        <v>5</v>
      </c>
      <c r="K78" s="2">
        <v>2</v>
      </c>
      <c r="L78" s="2">
        <v>0</v>
      </c>
    </row>
    <row r="79" spans="1:12" ht="25.5" x14ac:dyDescent="0.25">
      <c r="A79" s="2" t="s">
        <v>41</v>
      </c>
      <c r="B79" s="2" t="s">
        <v>8</v>
      </c>
      <c r="C79" s="2">
        <v>5</v>
      </c>
      <c r="D79" s="2">
        <v>18</v>
      </c>
      <c r="E79" s="2">
        <v>0</v>
      </c>
      <c r="H79" s="2" t="s">
        <v>40</v>
      </c>
      <c r="I79" s="2" t="s">
        <v>11</v>
      </c>
      <c r="J79" s="2">
        <v>4</v>
      </c>
      <c r="K79" s="2">
        <v>20</v>
      </c>
      <c r="L79" s="2">
        <v>0</v>
      </c>
    </row>
    <row r="80" spans="1:12" ht="25.5" x14ac:dyDescent="0.25">
      <c r="A80" s="2" t="s">
        <v>42</v>
      </c>
      <c r="B80" s="2" t="s">
        <v>14</v>
      </c>
      <c r="C80" s="2">
        <v>5</v>
      </c>
      <c r="D80" s="2">
        <v>10</v>
      </c>
      <c r="E80" s="2">
        <v>0</v>
      </c>
      <c r="H80" s="2" t="s">
        <v>41</v>
      </c>
      <c r="I80" s="2" t="s">
        <v>8</v>
      </c>
      <c r="J80" s="2">
        <v>5</v>
      </c>
      <c r="K80" s="2">
        <v>11</v>
      </c>
      <c r="L80" s="2">
        <v>0</v>
      </c>
    </row>
    <row r="81" spans="1:12" ht="25.5" x14ac:dyDescent="0.25">
      <c r="A81" s="2" t="s">
        <v>50</v>
      </c>
      <c r="B81" s="2" t="s">
        <v>14</v>
      </c>
      <c r="C81" s="2">
        <v>4</v>
      </c>
      <c r="D81" s="2">
        <v>2</v>
      </c>
      <c r="E81" s="2">
        <v>0</v>
      </c>
      <c r="H81" s="2" t="s">
        <v>50</v>
      </c>
      <c r="I81" s="2" t="s">
        <v>14</v>
      </c>
      <c r="J81" s="2">
        <v>4</v>
      </c>
      <c r="K81" s="2">
        <v>1</v>
      </c>
      <c r="L81" s="2">
        <v>0</v>
      </c>
    </row>
    <row r="82" spans="1:12" ht="25.5" x14ac:dyDescent="0.25">
      <c r="A82" s="2" t="s">
        <v>43</v>
      </c>
      <c r="B82" s="2" t="s">
        <v>14</v>
      </c>
      <c r="C82" s="2">
        <v>4</v>
      </c>
      <c r="D82" s="2">
        <v>5</v>
      </c>
      <c r="E82" s="2">
        <v>0</v>
      </c>
      <c r="H82" s="2" t="s">
        <v>43</v>
      </c>
      <c r="I82" s="2" t="s">
        <v>14</v>
      </c>
      <c r="J82" s="2">
        <v>4</v>
      </c>
      <c r="K82" s="2">
        <v>2</v>
      </c>
      <c r="L82" s="2">
        <v>0</v>
      </c>
    </row>
    <row r="83" spans="1:12" ht="38.25" x14ac:dyDescent="0.25">
      <c r="A83" s="2" t="s">
        <v>51</v>
      </c>
      <c r="B83" s="2" t="s">
        <v>14</v>
      </c>
      <c r="C83" s="2">
        <v>4</v>
      </c>
      <c r="D83" s="2">
        <v>2</v>
      </c>
      <c r="E83" s="2">
        <v>0</v>
      </c>
      <c r="H83" s="2" t="s">
        <v>45</v>
      </c>
      <c r="I83" s="2" t="s">
        <v>45</v>
      </c>
      <c r="J83" s="2" t="s">
        <v>45</v>
      </c>
      <c r="K83" s="2" t="s">
        <v>45</v>
      </c>
      <c r="L83" s="2">
        <v>705</v>
      </c>
    </row>
    <row r="85" spans="1:12" ht="25.5" x14ac:dyDescent="0.25">
      <c r="A85" s="1" t="s">
        <v>0</v>
      </c>
      <c r="B85" s="1" t="s">
        <v>1</v>
      </c>
      <c r="C85" s="1" t="s">
        <v>2</v>
      </c>
      <c r="D85" s="1" t="s">
        <v>3</v>
      </c>
      <c r="E85" s="1" t="s">
        <v>4</v>
      </c>
    </row>
    <row r="86" spans="1:12" ht="25.5" x14ac:dyDescent="0.25">
      <c r="A86" s="2" t="s">
        <v>5</v>
      </c>
      <c r="B86" s="2" t="s">
        <v>6</v>
      </c>
      <c r="C86" s="2">
        <v>5</v>
      </c>
      <c r="D86" s="2">
        <v>7416</v>
      </c>
      <c r="E86" s="2">
        <v>3985</v>
      </c>
      <c r="H86" s="1" t="s">
        <v>0</v>
      </c>
      <c r="I86" s="1" t="s">
        <v>1</v>
      </c>
      <c r="J86" s="1" t="s">
        <v>2</v>
      </c>
      <c r="K86" s="1" t="s">
        <v>3</v>
      </c>
      <c r="L86" s="1" t="s">
        <v>4</v>
      </c>
    </row>
    <row r="87" spans="1:12" ht="25.5" x14ac:dyDescent="0.25">
      <c r="A87" s="2" t="s">
        <v>7</v>
      </c>
      <c r="B87" s="2" t="s">
        <v>8</v>
      </c>
      <c r="C87" s="2">
        <v>5</v>
      </c>
      <c r="D87" s="2">
        <v>2163</v>
      </c>
      <c r="E87" s="2">
        <v>1441</v>
      </c>
      <c r="H87" s="2" t="s">
        <v>5</v>
      </c>
      <c r="I87" s="2" t="s">
        <v>6</v>
      </c>
      <c r="J87" s="2">
        <v>5</v>
      </c>
      <c r="K87" s="2">
        <v>47</v>
      </c>
      <c r="L87" s="2">
        <v>0</v>
      </c>
    </row>
    <row r="88" spans="1:12" ht="25.5" x14ac:dyDescent="0.25">
      <c r="A88" s="2" t="s">
        <v>9</v>
      </c>
      <c r="B88" s="2" t="s">
        <v>8</v>
      </c>
      <c r="C88" s="2">
        <v>5</v>
      </c>
      <c r="D88" s="2">
        <v>1769</v>
      </c>
      <c r="E88" s="2">
        <v>981</v>
      </c>
      <c r="H88" s="2" t="s">
        <v>7</v>
      </c>
      <c r="I88" s="2" t="s">
        <v>8</v>
      </c>
      <c r="J88" s="2">
        <v>5</v>
      </c>
      <c r="K88" s="2">
        <v>29</v>
      </c>
      <c r="L88" s="2">
        <v>3</v>
      </c>
    </row>
    <row r="89" spans="1:12" ht="25.5" x14ac:dyDescent="0.25">
      <c r="A89" s="2" t="s">
        <v>10</v>
      </c>
      <c r="B89" s="2" t="s">
        <v>11</v>
      </c>
      <c r="C89" s="2">
        <v>5</v>
      </c>
      <c r="D89" s="2">
        <v>5106</v>
      </c>
      <c r="E89" s="2">
        <v>2472</v>
      </c>
      <c r="H89" s="2" t="s">
        <v>9</v>
      </c>
      <c r="I89" s="2" t="s">
        <v>8</v>
      </c>
      <c r="J89" s="2">
        <v>5</v>
      </c>
      <c r="K89" s="2">
        <v>13</v>
      </c>
      <c r="L89" s="2">
        <v>0</v>
      </c>
    </row>
    <row r="90" spans="1:12" ht="25.5" x14ac:dyDescent="0.25">
      <c r="A90" s="2" t="s">
        <v>12</v>
      </c>
      <c r="B90" s="2" t="s">
        <v>11</v>
      </c>
      <c r="C90" s="2">
        <v>4</v>
      </c>
      <c r="D90" s="2">
        <v>4228</v>
      </c>
      <c r="E90" s="2">
        <v>2119</v>
      </c>
      <c r="H90" s="2" t="s">
        <v>10</v>
      </c>
      <c r="I90" s="2" t="s">
        <v>11</v>
      </c>
      <c r="J90" s="2">
        <v>5</v>
      </c>
      <c r="K90" s="2">
        <v>45</v>
      </c>
      <c r="L90" s="2">
        <v>0</v>
      </c>
    </row>
    <row r="91" spans="1:12" ht="25.5" x14ac:dyDescent="0.25">
      <c r="A91" s="2" t="s">
        <v>13</v>
      </c>
      <c r="B91" s="2" t="s">
        <v>14</v>
      </c>
      <c r="C91" s="2">
        <v>4</v>
      </c>
      <c r="D91" s="2">
        <v>713</v>
      </c>
      <c r="E91" s="2">
        <v>294</v>
      </c>
      <c r="H91" s="2" t="s">
        <v>12</v>
      </c>
      <c r="I91" s="2" t="s">
        <v>11</v>
      </c>
      <c r="J91" s="2">
        <v>4</v>
      </c>
      <c r="K91" s="2">
        <v>18</v>
      </c>
      <c r="L91" s="2">
        <v>1</v>
      </c>
    </row>
    <row r="92" spans="1:12" ht="25.5" x14ac:dyDescent="0.25">
      <c r="A92" s="2" t="s">
        <v>15</v>
      </c>
      <c r="B92" s="2" t="s">
        <v>8</v>
      </c>
      <c r="C92" s="2">
        <v>4</v>
      </c>
      <c r="D92" s="2">
        <v>589</v>
      </c>
      <c r="E92" s="2">
        <v>201</v>
      </c>
      <c r="H92" s="2" t="s">
        <v>13</v>
      </c>
      <c r="I92" s="2" t="s">
        <v>14</v>
      </c>
      <c r="J92" s="2">
        <v>4</v>
      </c>
      <c r="K92" s="2">
        <v>3</v>
      </c>
      <c r="L92" s="2">
        <v>0</v>
      </c>
    </row>
    <row r="93" spans="1:12" ht="38.25" x14ac:dyDescent="0.25">
      <c r="A93" s="2" t="s">
        <v>16</v>
      </c>
      <c r="B93" s="2" t="s">
        <v>8</v>
      </c>
      <c r="C93" s="2">
        <v>4</v>
      </c>
      <c r="D93" s="2">
        <v>1071</v>
      </c>
      <c r="E93" s="2">
        <v>587</v>
      </c>
      <c r="H93" s="2" t="s">
        <v>15</v>
      </c>
      <c r="I93" s="2" t="s">
        <v>8</v>
      </c>
      <c r="J93" s="2">
        <v>4</v>
      </c>
      <c r="K93" s="2">
        <v>1</v>
      </c>
      <c r="L93" s="2">
        <v>0</v>
      </c>
    </row>
    <row r="94" spans="1:12" ht="38.25" x14ac:dyDescent="0.25">
      <c r="A94" s="2" t="s">
        <v>46</v>
      </c>
      <c r="B94" s="2" t="s">
        <v>14</v>
      </c>
      <c r="C94" s="2">
        <v>4</v>
      </c>
      <c r="D94" s="2">
        <v>962</v>
      </c>
      <c r="E94" s="2">
        <v>311</v>
      </c>
      <c r="H94" s="2" t="s">
        <v>16</v>
      </c>
      <c r="I94" s="2" t="s">
        <v>8</v>
      </c>
      <c r="J94" s="2">
        <v>4</v>
      </c>
      <c r="K94" s="2">
        <v>3</v>
      </c>
      <c r="L94" s="2">
        <v>1</v>
      </c>
    </row>
    <row r="95" spans="1:12" ht="38.25" x14ac:dyDescent="0.25">
      <c r="A95" s="2" t="s">
        <v>17</v>
      </c>
      <c r="B95" s="2" t="s">
        <v>11</v>
      </c>
      <c r="C95" s="2">
        <v>4</v>
      </c>
      <c r="D95" s="2">
        <v>2621</v>
      </c>
      <c r="E95" s="2">
        <v>1661</v>
      </c>
      <c r="H95" s="2" t="s">
        <v>46</v>
      </c>
      <c r="I95" s="2" t="s">
        <v>14</v>
      </c>
      <c r="J95" s="2">
        <v>4</v>
      </c>
      <c r="K95" s="2">
        <v>2</v>
      </c>
      <c r="L95" s="2">
        <v>1</v>
      </c>
    </row>
    <row r="96" spans="1:12" ht="38.25" x14ac:dyDescent="0.25">
      <c r="A96" s="2" t="s">
        <v>18</v>
      </c>
      <c r="B96" s="2" t="s">
        <v>8</v>
      </c>
      <c r="C96" s="2">
        <v>4</v>
      </c>
      <c r="D96" s="2">
        <v>721</v>
      </c>
      <c r="E96" s="2">
        <v>521</v>
      </c>
      <c r="H96" s="2" t="s">
        <v>17</v>
      </c>
      <c r="I96" s="2" t="s">
        <v>11</v>
      </c>
      <c r="J96" s="2">
        <v>4</v>
      </c>
      <c r="K96" s="2">
        <v>6</v>
      </c>
      <c r="L96" s="2">
        <v>4</v>
      </c>
    </row>
    <row r="97" spans="1:12" ht="25.5" x14ac:dyDescent="0.25">
      <c r="A97" s="2" t="s">
        <v>19</v>
      </c>
      <c r="B97" s="2" t="s">
        <v>14</v>
      </c>
      <c r="C97" s="2">
        <v>4</v>
      </c>
      <c r="D97" s="2">
        <v>1471</v>
      </c>
      <c r="E97" s="2">
        <v>777</v>
      </c>
      <c r="H97" s="2" t="s">
        <v>18</v>
      </c>
      <c r="I97" s="2" t="s">
        <v>8</v>
      </c>
      <c r="J97" s="2">
        <v>4</v>
      </c>
      <c r="K97" s="2">
        <v>6</v>
      </c>
      <c r="L97" s="2">
        <v>1</v>
      </c>
    </row>
    <row r="98" spans="1:12" ht="25.5" x14ac:dyDescent="0.25">
      <c r="A98" s="2" t="s">
        <v>20</v>
      </c>
      <c r="B98" s="2" t="s">
        <v>14</v>
      </c>
      <c r="C98" s="2">
        <v>4</v>
      </c>
      <c r="D98" s="2">
        <v>661</v>
      </c>
      <c r="E98" s="2">
        <v>232</v>
      </c>
      <c r="H98" s="2" t="s">
        <v>19</v>
      </c>
      <c r="I98" s="2" t="s">
        <v>14</v>
      </c>
      <c r="J98" s="2">
        <v>4</v>
      </c>
      <c r="K98" s="2">
        <v>4</v>
      </c>
      <c r="L98" s="2">
        <v>0</v>
      </c>
    </row>
    <row r="99" spans="1:12" ht="38.25" x14ac:dyDescent="0.25">
      <c r="A99" s="2" t="s">
        <v>21</v>
      </c>
      <c r="B99" s="2" t="s">
        <v>11</v>
      </c>
      <c r="C99" s="2">
        <v>4</v>
      </c>
      <c r="D99" s="2">
        <v>2206</v>
      </c>
      <c r="E99" s="2">
        <v>1019</v>
      </c>
      <c r="H99" s="2" t="s">
        <v>20</v>
      </c>
      <c r="I99" s="2" t="s">
        <v>14</v>
      </c>
      <c r="J99" s="2">
        <v>4</v>
      </c>
      <c r="K99" s="2">
        <v>2</v>
      </c>
      <c r="L99" s="2">
        <v>2</v>
      </c>
    </row>
    <row r="100" spans="1:12" ht="38.25" x14ac:dyDescent="0.25">
      <c r="A100" s="2" t="s">
        <v>22</v>
      </c>
      <c r="B100" s="2" t="s">
        <v>14</v>
      </c>
      <c r="C100" s="2">
        <v>4</v>
      </c>
      <c r="D100" s="2">
        <v>1038</v>
      </c>
      <c r="E100" s="2">
        <v>395</v>
      </c>
      <c r="H100" s="2" t="s">
        <v>21</v>
      </c>
      <c r="I100" s="2" t="s">
        <v>11</v>
      </c>
      <c r="J100" s="2">
        <v>4</v>
      </c>
      <c r="K100" s="2">
        <v>9</v>
      </c>
      <c r="L100" s="2">
        <v>2</v>
      </c>
    </row>
    <row r="101" spans="1:12" ht="38.25" x14ac:dyDescent="0.25">
      <c r="A101" s="2" t="s">
        <v>23</v>
      </c>
      <c r="B101" s="2" t="s">
        <v>14</v>
      </c>
      <c r="C101" s="2">
        <v>4</v>
      </c>
      <c r="D101" s="2">
        <v>727</v>
      </c>
      <c r="E101" s="2">
        <v>426</v>
      </c>
      <c r="H101" s="2" t="s">
        <v>22</v>
      </c>
      <c r="I101" s="2" t="s">
        <v>14</v>
      </c>
      <c r="J101" s="2">
        <v>4</v>
      </c>
      <c r="K101" s="2">
        <v>7</v>
      </c>
      <c r="L101" s="2">
        <v>0</v>
      </c>
    </row>
    <row r="102" spans="1:12" ht="38.25" x14ac:dyDescent="0.25">
      <c r="A102" s="2" t="s">
        <v>24</v>
      </c>
      <c r="B102" s="2" t="s">
        <v>6</v>
      </c>
      <c r="C102" s="2">
        <v>5</v>
      </c>
      <c r="D102" s="2">
        <v>9994</v>
      </c>
      <c r="E102" s="2">
        <v>6247</v>
      </c>
      <c r="H102" s="2" t="s">
        <v>23</v>
      </c>
      <c r="I102" s="2" t="s">
        <v>14</v>
      </c>
      <c r="J102" s="2">
        <v>4</v>
      </c>
      <c r="K102" s="2">
        <v>2</v>
      </c>
      <c r="L102" s="2">
        <v>0</v>
      </c>
    </row>
    <row r="103" spans="1:12" ht="38.25" x14ac:dyDescent="0.25">
      <c r="A103" s="2" t="s">
        <v>25</v>
      </c>
      <c r="B103" s="2" t="s">
        <v>8</v>
      </c>
      <c r="C103" s="2">
        <v>5</v>
      </c>
      <c r="D103" s="2">
        <v>2393</v>
      </c>
      <c r="E103" s="2">
        <v>1360</v>
      </c>
      <c r="H103" s="2" t="s">
        <v>24</v>
      </c>
      <c r="I103" s="2" t="s">
        <v>6</v>
      </c>
      <c r="J103" s="2">
        <v>5</v>
      </c>
      <c r="K103" s="2">
        <v>107</v>
      </c>
      <c r="L103" s="2">
        <v>6</v>
      </c>
    </row>
    <row r="104" spans="1:12" ht="51" x14ac:dyDescent="0.25">
      <c r="A104" s="2" t="s">
        <v>26</v>
      </c>
      <c r="B104" s="2" t="s">
        <v>11</v>
      </c>
      <c r="C104" s="2">
        <v>5</v>
      </c>
      <c r="D104" s="2">
        <v>12064</v>
      </c>
      <c r="E104" s="2">
        <v>7913</v>
      </c>
      <c r="H104" s="2" t="s">
        <v>25</v>
      </c>
      <c r="I104" s="2" t="s">
        <v>8</v>
      </c>
      <c r="J104" s="2">
        <v>5</v>
      </c>
      <c r="K104" s="2">
        <v>15</v>
      </c>
      <c r="L104" s="2">
        <v>1</v>
      </c>
    </row>
    <row r="105" spans="1:12" ht="51" x14ac:dyDescent="0.25">
      <c r="A105" s="2" t="s">
        <v>27</v>
      </c>
      <c r="B105" s="2" t="s">
        <v>11</v>
      </c>
      <c r="C105" s="2">
        <v>5</v>
      </c>
      <c r="D105" s="2">
        <v>10246</v>
      </c>
      <c r="E105" s="2">
        <v>6190</v>
      </c>
      <c r="H105" s="2" t="s">
        <v>26</v>
      </c>
      <c r="I105" s="2" t="s">
        <v>11</v>
      </c>
      <c r="J105" s="2">
        <v>5</v>
      </c>
      <c r="K105" s="2">
        <v>109</v>
      </c>
      <c r="L105" s="2">
        <v>3</v>
      </c>
    </row>
    <row r="106" spans="1:12" ht="38.25" x14ac:dyDescent="0.25">
      <c r="A106" s="2" t="s">
        <v>28</v>
      </c>
      <c r="B106" s="2" t="s">
        <v>8</v>
      </c>
      <c r="C106" s="2">
        <v>5</v>
      </c>
      <c r="D106" s="2">
        <v>1541</v>
      </c>
      <c r="E106" s="2">
        <v>807</v>
      </c>
      <c r="H106" s="2" t="s">
        <v>27</v>
      </c>
      <c r="I106" s="2" t="s">
        <v>11</v>
      </c>
      <c r="J106" s="2">
        <v>5</v>
      </c>
      <c r="K106" s="2">
        <v>102</v>
      </c>
      <c r="L106" s="2">
        <v>1</v>
      </c>
    </row>
    <row r="107" spans="1:12" ht="38.25" x14ac:dyDescent="0.25">
      <c r="A107" s="2" t="s">
        <v>47</v>
      </c>
      <c r="B107" s="2" t="s">
        <v>14</v>
      </c>
      <c r="C107" s="2">
        <v>5</v>
      </c>
      <c r="D107" s="2">
        <v>511</v>
      </c>
      <c r="E107" s="2">
        <v>246</v>
      </c>
      <c r="H107" s="2" t="s">
        <v>28</v>
      </c>
      <c r="I107" s="2" t="s">
        <v>8</v>
      </c>
      <c r="J107" s="2">
        <v>5</v>
      </c>
      <c r="K107" s="2">
        <v>6</v>
      </c>
      <c r="L107" s="2">
        <v>2</v>
      </c>
    </row>
    <row r="108" spans="1:12" ht="38.25" x14ac:dyDescent="0.25">
      <c r="A108" s="2" t="s">
        <v>29</v>
      </c>
      <c r="B108" s="2" t="s">
        <v>14</v>
      </c>
      <c r="C108" s="2">
        <v>5</v>
      </c>
      <c r="D108" s="2">
        <v>447</v>
      </c>
      <c r="E108" s="2">
        <v>198</v>
      </c>
      <c r="H108" s="2" t="s">
        <v>47</v>
      </c>
      <c r="I108" s="2" t="s">
        <v>14</v>
      </c>
      <c r="J108" s="2">
        <v>5</v>
      </c>
      <c r="K108" s="2">
        <v>1</v>
      </c>
      <c r="L108" s="2">
        <v>1</v>
      </c>
    </row>
    <row r="109" spans="1:12" ht="38.25" x14ac:dyDescent="0.25">
      <c r="A109" s="2" t="s">
        <v>30</v>
      </c>
      <c r="B109" s="2" t="s">
        <v>11</v>
      </c>
      <c r="C109" s="2">
        <v>5</v>
      </c>
      <c r="D109" s="2">
        <v>1689</v>
      </c>
      <c r="E109" s="2">
        <v>716</v>
      </c>
      <c r="H109" s="2" t="s">
        <v>29</v>
      </c>
      <c r="I109" s="2" t="s">
        <v>14</v>
      </c>
      <c r="J109" s="2">
        <v>5</v>
      </c>
      <c r="K109" s="2">
        <v>1</v>
      </c>
      <c r="L109" s="2">
        <v>0</v>
      </c>
    </row>
    <row r="110" spans="1:12" ht="25.5" x14ac:dyDescent="0.25">
      <c r="A110" s="2" t="s">
        <v>31</v>
      </c>
      <c r="B110" s="2" t="s">
        <v>11</v>
      </c>
      <c r="C110" s="2">
        <v>5</v>
      </c>
      <c r="D110" s="2">
        <v>489</v>
      </c>
      <c r="E110" s="2">
        <v>219</v>
      </c>
      <c r="H110" s="2" t="s">
        <v>30</v>
      </c>
      <c r="I110" s="2" t="s">
        <v>11</v>
      </c>
      <c r="J110" s="2">
        <v>5</v>
      </c>
      <c r="K110" s="2">
        <v>18</v>
      </c>
      <c r="L110" s="2">
        <v>0</v>
      </c>
    </row>
    <row r="111" spans="1:12" ht="25.5" x14ac:dyDescent="0.25">
      <c r="A111" s="2" t="s">
        <v>32</v>
      </c>
      <c r="B111" s="2" t="s">
        <v>8</v>
      </c>
      <c r="C111" s="2">
        <v>5</v>
      </c>
      <c r="D111" s="2">
        <v>1027</v>
      </c>
      <c r="E111" s="2">
        <v>561</v>
      </c>
      <c r="H111" s="2" t="s">
        <v>31</v>
      </c>
      <c r="I111" s="2" t="s">
        <v>11</v>
      </c>
      <c r="J111" s="2">
        <v>5</v>
      </c>
      <c r="K111" s="2">
        <v>5</v>
      </c>
      <c r="L111" s="2">
        <v>0</v>
      </c>
    </row>
    <row r="112" spans="1:12" ht="38.25" x14ac:dyDescent="0.25">
      <c r="A112" s="2" t="s">
        <v>33</v>
      </c>
      <c r="B112" s="2" t="s">
        <v>8</v>
      </c>
      <c r="C112" s="2">
        <v>5</v>
      </c>
      <c r="D112" s="2">
        <v>1270</v>
      </c>
      <c r="E112" s="2">
        <v>531</v>
      </c>
      <c r="H112" s="2" t="s">
        <v>32</v>
      </c>
      <c r="I112" s="2" t="s">
        <v>8</v>
      </c>
      <c r="J112" s="2">
        <v>5</v>
      </c>
      <c r="K112" s="2">
        <v>6</v>
      </c>
      <c r="L112" s="2">
        <v>1</v>
      </c>
    </row>
    <row r="113" spans="1:12" ht="38.25" x14ac:dyDescent="0.25">
      <c r="A113" s="2" t="s">
        <v>34</v>
      </c>
      <c r="B113" s="2" t="s">
        <v>14</v>
      </c>
      <c r="C113" s="2">
        <v>5</v>
      </c>
      <c r="D113" s="2">
        <v>361</v>
      </c>
      <c r="E113" s="2">
        <v>72</v>
      </c>
      <c r="H113" s="2" t="s">
        <v>33</v>
      </c>
      <c r="I113" s="2" t="s">
        <v>8</v>
      </c>
      <c r="J113" s="2">
        <v>5</v>
      </c>
      <c r="K113" s="2">
        <v>11</v>
      </c>
      <c r="L113" s="2">
        <v>0</v>
      </c>
    </row>
    <row r="114" spans="1:12" ht="25.5" x14ac:dyDescent="0.25">
      <c r="A114" s="2" t="s">
        <v>35</v>
      </c>
      <c r="B114" s="2" t="s">
        <v>14</v>
      </c>
      <c r="C114" s="2">
        <v>5</v>
      </c>
      <c r="D114" s="2">
        <v>334</v>
      </c>
      <c r="E114" s="2">
        <v>178</v>
      </c>
      <c r="H114" s="2" t="s">
        <v>35</v>
      </c>
      <c r="I114" s="2" t="s">
        <v>14</v>
      </c>
      <c r="J114" s="2">
        <v>5</v>
      </c>
      <c r="K114" s="2">
        <v>3</v>
      </c>
      <c r="L114" s="2">
        <v>0</v>
      </c>
    </row>
    <row r="115" spans="1:12" ht="25.5" x14ac:dyDescent="0.25">
      <c r="A115" s="2" t="s">
        <v>36</v>
      </c>
      <c r="B115" s="2" t="s">
        <v>6</v>
      </c>
      <c r="C115" s="2">
        <v>5</v>
      </c>
      <c r="D115" s="2">
        <v>6371</v>
      </c>
      <c r="E115" s="2">
        <v>2903</v>
      </c>
      <c r="H115" s="2" t="s">
        <v>36</v>
      </c>
      <c r="I115" s="2" t="s">
        <v>6</v>
      </c>
      <c r="J115" s="2">
        <v>5</v>
      </c>
      <c r="K115" s="2">
        <v>105</v>
      </c>
      <c r="L115" s="2">
        <v>1</v>
      </c>
    </row>
    <row r="116" spans="1:12" ht="25.5" x14ac:dyDescent="0.25">
      <c r="A116" s="2" t="s">
        <v>48</v>
      </c>
      <c r="B116" s="2" t="s">
        <v>11</v>
      </c>
      <c r="C116" s="2">
        <v>5</v>
      </c>
      <c r="D116" s="2">
        <v>843</v>
      </c>
      <c r="E116" s="2">
        <v>428</v>
      </c>
      <c r="H116" s="2" t="s">
        <v>48</v>
      </c>
      <c r="I116" s="2" t="s">
        <v>11</v>
      </c>
      <c r="J116" s="2">
        <v>5</v>
      </c>
      <c r="K116" s="2">
        <v>8</v>
      </c>
      <c r="L116" s="2">
        <v>1</v>
      </c>
    </row>
    <row r="117" spans="1:12" ht="25.5" x14ac:dyDescent="0.25">
      <c r="A117" s="2" t="s">
        <v>37</v>
      </c>
      <c r="B117" s="2" t="s">
        <v>14</v>
      </c>
      <c r="C117" s="2">
        <v>5</v>
      </c>
      <c r="D117" s="2">
        <v>422</v>
      </c>
      <c r="E117" s="2">
        <v>176</v>
      </c>
      <c r="H117" s="2" t="s">
        <v>37</v>
      </c>
      <c r="I117" s="2" t="s">
        <v>14</v>
      </c>
      <c r="J117" s="2">
        <v>5</v>
      </c>
      <c r="K117" s="2">
        <v>3</v>
      </c>
      <c r="L117" s="2">
        <v>0</v>
      </c>
    </row>
    <row r="118" spans="1:12" ht="25.5" x14ac:dyDescent="0.25">
      <c r="A118" s="2" t="s">
        <v>49</v>
      </c>
      <c r="B118" s="2" t="s">
        <v>8</v>
      </c>
      <c r="C118" s="2">
        <v>5</v>
      </c>
      <c r="D118" s="2">
        <v>200</v>
      </c>
      <c r="E118" s="2">
        <v>68</v>
      </c>
      <c r="H118" s="2" t="s">
        <v>49</v>
      </c>
      <c r="I118" s="2" t="s">
        <v>8</v>
      </c>
      <c r="J118" s="2">
        <v>5</v>
      </c>
      <c r="K118" s="2">
        <v>3</v>
      </c>
      <c r="L118" s="2">
        <v>3</v>
      </c>
    </row>
    <row r="119" spans="1:12" ht="25.5" x14ac:dyDescent="0.25">
      <c r="A119" s="2" t="s">
        <v>38</v>
      </c>
      <c r="B119" s="2" t="s">
        <v>6</v>
      </c>
      <c r="C119" s="2">
        <v>5</v>
      </c>
      <c r="D119" s="2">
        <v>5113</v>
      </c>
      <c r="E119" s="2">
        <v>2036</v>
      </c>
      <c r="H119" s="2" t="s">
        <v>38</v>
      </c>
      <c r="I119" s="2" t="s">
        <v>6</v>
      </c>
      <c r="J119" s="2">
        <v>5</v>
      </c>
      <c r="K119" s="2">
        <v>29</v>
      </c>
      <c r="L119" s="2">
        <v>1</v>
      </c>
    </row>
    <row r="120" spans="1:12" ht="25.5" x14ac:dyDescent="0.25">
      <c r="A120" s="2" t="s">
        <v>39</v>
      </c>
      <c r="B120" s="2" t="s">
        <v>14</v>
      </c>
      <c r="C120" s="2">
        <v>5</v>
      </c>
      <c r="D120" s="2">
        <v>733</v>
      </c>
      <c r="E120" s="2">
        <v>222</v>
      </c>
      <c r="H120" s="2" t="s">
        <v>39</v>
      </c>
      <c r="I120" s="2" t="s">
        <v>14</v>
      </c>
      <c r="J120" s="2">
        <v>5</v>
      </c>
      <c r="K120" s="2">
        <v>5</v>
      </c>
      <c r="L120" s="2">
        <v>0</v>
      </c>
    </row>
    <row r="121" spans="1:12" ht="25.5" x14ac:dyDescent="0.25">
      <c r="A121" s="2" t="s">
        <v>40</v>
      </c>
      <c r="B121" s="2" t="s">
        <v>11</v>
      </c>
      <c r="C121" s="2">
        <v>4</v>
      </c>
      <c r="D121" s="2">
        <v>2717</v>
      </c>
      <c r="E121" s="2">
        <v>2112</v>
      </c>
      <c r="H121" s="2" t="s">
        <v>40</v>
      </c>
      <c r="I121" s="2" t="s">
        <v>11</v>
      </c>
      <c r="J121" s="2">
        <v>4</v>
      </c>
      <c r="K121" s="2">
        <v>14</v>
      </c>
      <c r="L121" s="2">
        <v>0</v>
      </c>
    </row>
    <row r="122" spans="1:12" ht="25.5" x14ac:dyDescent="0.25">
      <c r="A122" s="2" t="s">
        <v>41</v>
      </c>
      <c r="B122" s="2" t="s">
        <v>8</v>
      </c>
      <c r="C122" s="2">
        <v>5</v>
      </c>
      <c r="D122" s="2">
        <v>1082</v>
      </c>
      <c r="E122" s="2">
        <v>764</v>
      </c>
      <c r="H122" s="2" t="s">
        <v>41</v>
      </c>
      <c r="I122" s="2" t="s">
        <v>8</v>
      </c>
      <c r="J122" s="2">
        <v>5</v>
      </c>
      <c r="K122" s="2">
        <v>8</v>
      </c>
      <c r="L122" s="2">
        <v>0</v>
      </c>
    </row>
    <row r="123" spans="1:12" ht="25.5" x14ac:dyDescent="0.25">
      <c r="A123" s="2" t="s">
        <v>42</v>
      </c>
      <c r="B123" s="2" t="s">
        <v>14</v>
      </c>
      <c r="C123" s="2">
        <v>5</v>
      </c>
      <c r="D123" s="2">
        <v>744</v>
      </c>
      <c r="E123" s="2">
        <v>330</v>
      </c>
      <c r="H123" s="2" t="s">
        <v>42</v>
      </c>
      <c r="I123" s="2" t="s">
        <v>14</v>
      </c>
      <c r="J123" s="2">
        <v>5</v>
      </c>
      <c r="K123" s="2">
        <v>3</v>
      </c>
      <c r="L123" s="2">
        <v>1</v>
      </c>
    </row>
    <row r="124" spans="1:12" ht="25.5" x14ac:dyDescent="0.25">
      <c r="A124" s="2" t="s">
        <v>50</v>
      </c>
      <c r="B124" s="2" t="s">
        <v>14</v>
      </c>
      <c r="C124" s="2">
        <v>4</v>
      </c>
      <c r="D124" s="2">
        <v>347</v>
      </c>
      <c r="E124" s="2">
        <v>205</v>
      </c>
      <c r="H124" s="2" t="s">
        <v>50</v>
      </c>
      <c r="I124" s="2" t="s">
        <v>14</v>
      </c>
      <c r="J124" s="2">
        <v>4</v>
      </c>
      <c r="K124" s="2">
        <v>2</v>
      </c>
      <c r="L124" s="2">
        <v>0</v>
      </c>
    </row>
    <row r="125" spans="1:12" ht="25.5" x14ac:dyDescent="0.25">
      <c r="A125" s="2" t="s">
        <v>43</v>
      </c>
      <c r="B125" s="2" t="s">
        <v>14</v>
      </c>
      <c r="C125" s="2">
        <v>4</v>
      </c>
      <c r="D125" s="2">
        <v>382</v>
      </c>
      <c r="E125" s="2">
        <v>156</v>
      </c>
      <c r="H125" s="2" t="s">
        <v>45</v>
      </c>
      <c r="I125" s="2" t="s">
        <v>45</v>
      </c>
      <c r="J125" s="2" t="s">
        <v>45</v>
      </c>
      <c r="K125" s="2" t="s">
        <v>45</v>
      </c>
      <c r="L125" s="2">
        <v>761</v>
      </c>
    </row>
    <row r="126" spans="1:12" ht="38.25" x14ac:dyDescent="0.25">
      <c r="A126" s="2" t="s">
        <v>51</v>
      </c>
      <c r="B126" s="2" t="s">
        <v>14</v>
      </c>
      <c r="C126" s="2">
        <v>4</v>
      </c>
      <c r="D126" s="2">
        <v>457</v>
      </c>
      <c r="E126" s="2">
        <v>151</v>
      </c>
    </row>
    <row r="127" spans="1:12" ht="51" x14ac:dyDescent="0.25">
      <c r="A127" s="2" t="s">
        <v>52</v>
      </c>
      <c r="B127" s="2" t="s">
        <v>8</v>
      </c>
      <c r="C127" s="2">
        <v>5</v>
      </c>
      <c r="D127" s="2">
        <v>7</v>
      </c>
      <c r="E127" s="2">
        <v>5</v>
      </c>
    </row>
    <row r="128" spans="1:12" x14ac:dyDescent="0.25">
      <c r="A128" s="2" t="s">
        <v>45</v>
      </c>
      <c r="B128" s="2" t="s">
        <v>45</v>
      </c>
      <c r="C128" s="2" t="s">
        <v>45</v>
      </c>
      <c r="D128" s="2" t="s">
        <v>45</v>
      </c>
      <c r="E128" s="2">
        <v>95246</v>
      </c>
    </row>
    <row r="130" spans="1:5" ht="25.5" x14ac:dyDescent="0.25">
      <c r="A130" s="1" t="s">
        <v>0</v>
      </c>
      <c r="B130" s="1" t="s">
        <v>1</v>
      </c>
      <c r="C130" s="1" t="s">
        <v>2</v>
      </c>
      <c r="D130" s="1" t="s">
        <v>3</v>
      </c>
      <c r="E130" s="1" t="s">
        <v>4</v>
      </c>
    </row>
    <row r="131" spans="1:5" ht="25.5" x14ac:dyDescent="0.25">
      <c r="A131" s="2" t="s">
        <v>5</v>
      </c>
      <c r="B131" s="2" t="s">
        <v>6</v>
      </c>
      <c r="C131" s="2">
        <v>5</v>
      </c>
      <c r="D131" s="2">
        <v>0</v>
      </c>
      <c r="E131" s="2">
        <v>209</v>
      </c>
    </row>
    <row r="132" spans="1:5" ht="25.5" x14ac:dyDescent="0.25">
      <c r="A132" s="2" t="s">
        <v>7</v>
      </c>
      <c r="B132" s="2" t="s">
        <v>8</v>
      </c>
      <c r="C132" s="2">
        <v>5</v>
      </c>
      <c r="D132" s="2">
        <v>0</v>
      </c>
      <c r="E132" s="2">
        <v>74</v>
      </c>
    </row>
    <row r="133" spans="1:5" ht="25.5" x14ac:dyDescent="0.25">
      <c r="A133" s="2" t="s">
        <v>9</v>
      </c>
      <c r="B133" s="2" t="s">
        <v>8</v>
      </c>
      <c r="C133" s="2">
        <v>5</v>
      </c>
      <c r="D133" s="2">
        <v>0</v>
      </c>
      <c r="E133" s="2">
        <v>23</v>
      </c>
    </row>
    <row r="134" spans="1:5" ht="25.5" x14ac:dyDescent="0.25">
      <c r="A134" s="2" t="s">
        <v>10</v>
      </c>
      <c r="B134" s="2" t="s">
        <v>11</v>
      </c>
      <c r="C134" s="2">
        <v>5</v>
      </c>
      <c r="D134" s="2">
        <v>0</v>
      </c>
      <c r="E134" s="2">
        <v>85</v>
      </c>
    </row>
    <row r="135" spans="1:5" ht="25.5" x14ac:dyDescent="0.25">
      <c r="A135" s="2" t="s">
        <v>12</v>
      </c>
      <c r="B135" s="2" t="s">
        <v>11</v>
      </c>
      <c r="C135" s="2">
        <v>4</v>
      </c>
      <c r="D135" s="2">
        <v>0</v>
      </c>
      <c r="E135" s="2">
        <v>82</v>
      </c>
    </row>
    <row r="136" spans="1:5" ht="25.5" x14ac:dyDescent="0.25">
      <c r="A136" s="2" t="s">
        <v>15</v>
      </c>
      <c r="B136" s="2" t="s">
        <v>8</v>
      </c>
      <c r="C136" s="2">
        <v>4</v>
      </c>
      <c r="D136" s="2">
        <v>0</v>
      </c>
      <c r="E136" s="2">
        <v>17</v>
      </c>
    </row>
    <row r="137" spans="1:5" ht="38.25" x14ac:dyDescent="0.25">
      <c r="A137" s="2" t="s">
        <v>16</v>
      </c>
      <c r="B137" s="2" t="s">
        <v>8</v>
      </c>
      <c r="C137" s="2">
        <v>4</v>
      </c>
      <c r="D137" s="2">
        <v>0</v>
      </c>
      <c r="E137" s="2">
        <v>7</v>
      </c>
    </row>
    <row r="138" spans="1:5" ht="25.5" x14ac:dyDescent="0.25">
      <c r="A138" s="2" t="s">
        <v>46</v>
      </c>
      <c r="B138" s="2" t="s">
        <v>14</v>
      </c>
      <c r="C138" s="2">
        <v>4</v>
      </c>
      <c r="D138" s="2">
        <v>0</v>
      </c>
      <c r="E138" s="2">
        <v>32</v>
      </c>
    </row>
    <row r="139" spans="1:5" ht="38.25" x14ac:dyDescent="0.25">
      <c r="A139" s="2" t="s">
        <v>17</v>
      </c>
      <c r="B139" s="2" t="s">
        <v>11</v>
      </c>
      <c r="C139" s="2">
        <v>4</v>
      </c>
      <c r="D139" s="2">
        <v>0</v>
      </c>
      <c r="E139" s="2">
        <v>39</v>
      </c>
    </row>
    <row r="140" spans="1:5" ht="25.5" x14ac:dyDescent="0.25">
      <c r="A140" s="2" t="s">
        <v>18</v>
      </c>
      <c r="B140" s="2" t="s">
        <v>8</v>
      </c>
      <c r="C140" s="2">
        <v>4</v>
      </c>
      <c r="D140" s="2">
        <v>0</v>
      </c>
      <c r="E140" s="2">
        <v>1</v>
      </c>
    </row>
    <row r="141" spans="1:5" ht="25.5" x14ac:dyDescent="0.25">
      <c r="A141" s="2" t="s">
        <v>19</v>
      </c>
      <c r="B141" s="2" t="s">
        <v>14</v>
      </c>
      <c r="C141" s="2">
        <v>4</v>
      </c>
      <c r="D141" s="2">
        <v>0</v>
      </c>
      <c r="E141" s="2">
        <v>6</v>
      </c>
    </row>
    <row r="142" spans="1:5" ht="25.5" x14ac:dyDescent="0.25">
      <c r="A142" s="2" t="s">
        <v>20</v>
      </c>
      <c r="B142" s="2" t="s">
        <v>14</v>
      </c>
      <c r="C142" s="2">
        <v>4</v>
      </c>
      <c r="D142" s="2">
        <v>0</v>
      </c>
      <c r="E142" s="2">
        <v>4</v>
      </c>
    </row>
    <row r="143" spans="1:5" ht="38.25" x14ac:dyDescent="0.25">
      <c r="A143" s="2" t="s">
        <v>21</v>
      </c>
      <c r="B143" s="2" t="s">
        <v>11</v>
      </c>
      <c r="C143" s="2">
        <v>4</v>
      </c>
      <c r="D143" s="2">
        <v>0</v>
      </c>
      <c r="E143" s="2">
        <v>50</v>
      </c>
    </row>
    <row r="144" spans="1:5" ht="38.25" x14ac:dyDescent="0.25">
      <c r="A144" s="2" t="s">
        <v>22</v>
      </c>
      <c r="B144" s="2" t="s">
        <v>14</v>
      </c>
      <c r="C144" s="2">
        <v>4</v>
      </c>
      <c r="D144" s="2">
        <v>0</v>
      </c>
      <c r="E144" s="2">
        <v>10</v>
      </c>
    </row>
    <row r="145" spans="1:5" ht="25.5" x14ac:dyDescent="0.25">
      <c r="A145" s="2" t="s">
        <v>23</v>
      </c>
      <c r="B145" s="2" t="s">
        <v>14</v>
      </c>
      <c r="C145" s="2">
        <v>4</v>
      </c>
      <c r="D145" s="2">
        <v>0</v>
      </c>
      <c r="E145" s="2">
        <v>1</v>
      </c>
    </row>
    <row r="146" spans="1:5" ht="38.25" x14ac:dyDescent="0.25">
      <c r="A146" s="2" t="s">
        <v>24</v>
      </c>
      <c r="B146" s="2" t="s">
        <v>6</v>
      </c>
      <c r="C146" s="2">
        <v>5</v>
      </c>
      <c r="D146" s="2">
        <v>0</v>
      </c>
      <c r="E146" s="2">
        <v>165</v>
      </c>
    </row>
    <row r="147" spans="1:5" ht="38.25" x14ac:dyDescent="0.25">
      <c r="A147" s="2" t="s">
        <v>25</v>
      </c>
      <c r="B147" s="2" t="s">
        <v>8</v>
      </c>
      <c r="C147" s="2">
        <v>5</v>
      </c>
      <c r="D147" s="2">
        <v>0</v>
      </c>
      <c r="E147" s="2">
        <v>49</v>
      </c>
    </row>
    <row r="148" spans="1:5" ht="51" x14ac:dyDescent="0.25">
      <c r="A148" s="2" t="s">
        <v>26</v>
      </c>
      <c r="B148" s="2" t="s">
        <v>11</v>
      </c>
      <c r="C148" s="2">
        <v>5</v>
      </c>
      <c r="D148" s="2">
        <v>0</v>
      </c>
      <c r="E148" s="2">
        <v>366</v>
      </c>
    </row>
    <row r="149" spans="1:5" ht="38.25" x14ac:dyDescent="0.25">
      <c r="A149" s="2" t="s">
        <v>27</v>
      </c>
      <c r="B149" s="2" t="s">
        <v>11</v>
      </c>
      <c r="C149" s="2">
        <v>5</v>
      </c>
      <c r="D149" s="2">
        <v>0</v>
      </c>
      <c r="E149" s="2">
        <v>152</v>
      </c>
    </row>
    <row r="150" spans="1:5" ht="25.5" x14ac:dyDescent="0.25">
      <c r="A150" s="2" t="s">
        <v>47</v>
      </c>
      <c r="B150" s="2" t="s">
        <v>14</v>
      </c>
      <c r="C150" s="2">
        <v>5</v>
      </c>
      <c r="D150" s="2">
        <v>0</v>
      </c>
      <c r="E150" s="2">
        <v>2</v>
      </c>
    </row>
    <row r="151" spans="1:5" ht="38.25" x14ac:dyDescent="0.25">
      <c r="A151" s="2" t="s">
        <v>29</v>
      </c>
      <c r="B151" s="2" t="s">
        <v>14</v>
      </c>
      <c r="C151" s="2">
        <v>5</v>
      </c>
      <c r="D151" s="2">
        <v>0</v>
      </c>
      <c r="E151" s="2">
        <v>15</v>
      </c>
    </row>
    <row r="152" spans="1:5" ht="25.5" x14ac:dyDescent="0.25">
      <c r="A152" s="2" t="s">
        <v>30</v>
      </c>
      <c r="B152" s="2" t="s">
        <v>11</v>
      </c>
      <c r="C152" s="2">
        <v>5</v>
      </c>
      <c r="D152" s="2">
        <v>0</v>
      </c>
      <c r="E152" s="2">
        <v>2</v>
      </c>
    </row>
    <row r="153" spans="1:5" ht="25.5" x14ac:dyDescent="0.25">
      <c r="A153" s="2" t="s">
        <v>31</v>
      </c>
      <c r="B153" s="2" t="s">
        <v>11</v>
      </c>
      <c r="C153" s="2">
        <v>5</v>
      </c>
      <c r="D153" s="2">
        <v>0</v>
      </c>
      <c r="E153" s="2">
        <v>14</v>
      </c>
    </row>
    <row r="154" spans="1:5" ht="25.5" x14ac:dyDescent="0.25">
      <c r="A154" s="2" t="s">
        <v>32</v>
      </c>
      <c r="B154" s="2" t="s">
        <v>8</v>
      </c>
      <c r="C154" s="2">
        <v>5</v>
      </c>
      <c r="D154" s="2">
        <v>0</v>
      </c>
      <c r="E154" s="2">
        <v>5</v>
      </c>
    </row>
    <row r="155" spans="1:5" ht="25.5" x14ac:dyDescent="0.25">
      <c r="A155" s="2" t="s">
        <v>35</v>
      </c>
      <c r="B155" s="2" t="s">
        <v>14</v>
      </c>
      <c r="C155" s="2">
        <v>5</v>
      </c>
      <c r="D155" s="2">
        <v>0</v>
      </c>
      <c r="E155" s="2">
        <v>6</v>
      </c>
    </row>
    <row r="156" spans="1:5" ht="25.5" x14ac:dyDescent="0.25">
      <c r="A156" s="2" t="s">
        <v>36</v>
      </c>
      <c r="B156" s="2" t="s">
        <v>6</v>
      </c>
      <c r="C156" s="2">
        <v>5</v>
      </c>
      <c r="D156" s="2">
        <v>0</v>
      </c>
      <c r="E156" s="2">
        <v>2</v>
      </c>
    </row>
    <row r="157" spans="1:5" ht="25.5" x14ac:dyDescent="0.25">
      <c r="A157" s="2" t="s">
        <v>48</v>
      </c>
      <c r="B157" s="2" t="s">
        <v>11</v>
      </c>
      <c r="C157" s="2">
        <v>5</v>
      </c>
      <c r="D157" s="2">
        <v>0</v>
      </c>
      <c r="E157" s="2">
        <v>5</v>
      </c>
    </row>
    <row r="158" spans="1:5" ht="25.5" x14ac:dyDescent="0.25">
      <c r="A158" s="2" t="s">
        <v>37</v>
      </c>
      <c r="B158" s="2" t="s">
        <v>14</v>
      </c>
      <c r="C158" s="2">
        <v>5</v>
      </c>
      <c r="D158" s="2">
        <v>0</v>
      </c>
      <c r="E158" s="2">
        <v>4</v>
      </c>
    </row>
    <row r="159" spans="1:5" ht="25.5" x14ac:dyDescent="0.25">
      <c r="A159" s="2" t="s">
        <v>38</v>
      </c>
      <c r="B159" s="2" t="s">
        <v>6</v>
      </c>
      <c r="C159" s="2">
        <v>5</v>
      </c>
      <c r="D159" s="2">
        <v>0</v>
      </c>
      <c r="E159" s="2">
        <v>24</v>
      </c>
    </row>
    <row r="160" spans="1:5" ht="25.5" x14ac:dyDescent="0.25">
      <c r="A160" s="2" t="s">
        <v>39</v>
      </c>
      <c r="B160" s="2" t="s">
        <v>14</v>
      </c>
      <c r="C160" s="2">
        <v>5</v>
      </c>
      <c r="D160" s="2">
        <v>0</v>
      </c>
      <c r="E160" s="2">
        <v>10</v>
      </c>
    </row>
    <row r="161" spans="1:5" ht="25.5" x14ac:dyDescent="0.25">
      <c r="A161" s="2" t="s">
        <v>40</v>
      </c>
      <c r="B161" s="2" t="s">
        <v>11</v>
      </c>
      <c r="C161" s="2">
        <v>4</v>
      </c>
      <c r="D161" s="2">
        <v>0</v>
      </c>
      <c r="E161" s="2">
        <v>144</v>
      </c>
    </row>
    <row r="162" spans="1:5" ht="25.5" x14ac:dyDescent="0.25">
      <c r="A162" s="2" t="s">
        <v>41</v>
      </c>
      <c r="B162" s="2" t="s">
        <v>8</v>
      </c>
      <c r="C162" s="2">
        <v>5</v>
      </c>
      <c r="D162" s="2">
        <v>0</v>
      </c>
      <c r="E162" s="2">
        <v>15</v>
      </c>
    </row>
    <row r="163" spans="1:5" ht="25.5" x14ac:dyDescent="0.25">
      <c r="A163" s="2" t="s">
        <v>42</v>
      </c>
      <c r="B163" s="2" t="s">
        <v>14</v>
      </c>
      <c r="C163" s="2">
        <v>5</v>
      </c>
      <c r="D163" s="2">
        <v>0</v>
      </c>
      <c r="E163" s="2">
        <v>3</v>
      </c>
    </row>
    <row r="164" spans="1:5" ht="25.5" x14ac:dyDescent="0.25">
      <c r="A164" s="2" t="s">
        <v>50</v>
      </c>
      <c r="B164" s="2" t="s">
        <v>14</v>
      </c>
      <c r="C164" s="2">
        <v>4</v>
      </c>
      <c r="D164" s="2">
        <v>0</v>
      </c>
      <c r="E164" s="2">
        <v>1</v>
      </c>
    </row>
    <row r="165" spans="1:5" ht="25.5" x14ac:dyDescent="0.25">
      <c r="A165" s="2" t="s">
        <v>43</v>
      </c>
      <c r="B165" s="2" t="s">
        <v>14</v>
      </c>
      <c r="C165" s="2">
        <v>4</v>
      </c>
      <c r="D165" s="2">
        <v>0</v>
      </c>
      <c r="E165" s="2">
        <v>14</v>
      </c>
    </row>
    <row r="168" spans="1:5" ht="25.5" x14ac:dyDescent="0.25">
      <c r="A168" s="1" t="s">
        <v>0</v>
      </c>
      <c r="B168" s="1" t="s">
        <v>1</v>
      </c>
      <c r="C168" s="1" t="s">
        <v>2</v>
      </c>
      <c r="D168" s="1" t="s">
        <v>3</v>
      </c>
      <c r="E168" s="1" t="s">
        <v>4</v>
      </c>
    </row>
    <row r="169" spans="1:5" ht="25.5" x14ac:dyDescent="0.25">
      <c r="A169" s="2" t="s">
        <v>5</v>
      </c>
      <c r="B169" s="2" t="s">
        <v>6</v>
      </c>
      <c r="C169" s="2">
        <v>5</v>
      </c>
      <c r="D169" s="2">
        <v>0</v>
      </c>
      <c r="E169" s="2">
        <v>119</v>
      </c>
    </row>
    <row r="170" spans="1:5" ht="25.5" x14ac:dyDescent="0.25">
      <c r="A170" s="2" t="s">
        <v>7</v>
      </c>
      <c r="B170" s="2" t="s">
        <v>8</v>
      </c>
      <c r="C170" s="2">
        <v>5</v>
      </c>
      <c r="D170" s="2">
        <v>0</v>
      </c>
      <c r="E170" s="2">
        <v>36</v>
      </c>
    </row>
    <row r="171" spans="1:5" ht="25.5" x14ac:dyDescent="0.25">
      <c r="A171" s="2" t="s">
        <v>9</v>
      </c>
      <c r="B171" s="2" t="s">
        <v>8</v>
      </c>
      <c r="C171" s="2">
        <v>5</v>
      </c>
      <c r="D171" s="2">
        <v>0</v>
      </c>
      <c r="E171" s="2">
        <v>50</v>
      </c>
    </row>
    <row r="172" spans="1:5" ht="25.5" x14ac:dyDescent="0.25">
      <c r="A172" s="2" t="s">
        <v>10</v>
      </c>
      <c r="B172" s="2" t="s">
        <v>11</v>
      </c>
      <c r="C172" s="2">
        <v>5</v>
      </c>
      <c r="D172" s="2">
        <v>0</v>
      </c>
      <c r="E172" s="2">
        <v>33</v>
      </c>
    </row>
    <row r="173" spans="1:5" ht="25.5" x14ac:dyDescent="0.25">
      <c r="A173" s="2" t="s">
        <v>12</v>
      </c>
      <c r="B173" s="2" t="s">
        <v>11</v>
      </c>
      <c r="C173" s="2">
        <v>4</v>
      </c>
      <c r="D173" s="2">
        <v>0</v>
      </c>
      <c r="E173" s="2">
        <v>56</v>
      </c>
    </row>
    <row r="174" spans="1:5" ht="25.5" x14ac:dyDescent="0.25">
      <c r="A174" s="2" t="s">
        <v>13</v>
      </c>
      <c r="B174" s="2" t="s">
        <v>14</v>
      </c>
      <c r="C174" s="2">
        <v>4</v>
      </c>
      <c r="D174" s="2">
        <v>0</v>
      </c>
      <c r="E174" s="2">
        <v>18</v>
      </c>
    </row>
    <row r="175" spans="1:5" ht="25.5" x14ac:dyDescent="0.25">
      <c r="A175" s="2" t="s">
        <v>15</v>
      </c>
      <c r="B175" s="2" t="s">
        <v>8</v>
      </c>
      <c r="C175" s="2">
        <v>4</v>
      </c>
      <c r="D175" s="2">
        <v>0</v>
      </c>
      <c r="E175" s="2">
        <v>13</v>
      </c>
    </row>
    <row r="176" spans="1:5" ht="38.25" x14ac:dyDescent="0.25">
      <c r="A176" s="2" t="s">
        <v>16</v>
      </c>
      <c r="B176" s="2" t="s">
        <v>8</v>
      </c>
      <c r="C176" s="2">
        <v>4</v>
      </c>
      <c r="D176" s="2">
        <v>0</v>
      </c>
      <c r="E176" s="2">
        <v>20</v>
      </c>
    </row>
    <row r="177" spans="1:5" ht="25.5" x14ac:dyDescent="0.25">
      <c r="A177" s="2" t="s">
        <v>46</v>
      </c>
      <c r="B177" s="2" t="s">
        <v>14</v>
      </c>
      <c r="C177" s="2">
        <v>4</v>
      </c>
      <c r="D177" s="2">
        <v>0</v>
      </c>
      <c r="E177" s="2">
        <v>13</v>
      </c>
    </row>
    <row r="178" spans="1:5" ht="38.25" x14ac:dyDescent="0.25">
      <c r="A178" s="2" t="s">
        <v>17</v>
      </c>
      <c r="B178" s="2" t="s">
        <v>11</v>
      </c>
      <c r="C178" s="2">
        <v>4</v>
      </c>
      <c r="D178" s="2">
        <v>0</v>
      </c>
      <c r="E178" s="2">
        <v>45</v>
      </c>
    </row>
    <row r="179" spans="1:5" ht="25.5" x14ac:dyDescent="0.25">
      <c r="A179" s="2" t="s">
        <v>18</v>
      </c>
      <c r="B179" s="2" t="s">
        <v>8</v>
      </c>
      <c r="C179" s="2">
        <v>4</v>
      </c>
      <c r="D179" s="2">
        <v>0</v>
      </c>
      <c r="E179" s="2">
        <v>29</v>
      </c>
    </row>
    <row r="180" spans="1:5" ht="25.5" x14ac:dyDescent="0.25">
      <c r="A180" s="2" t="s">
        <v>19</v>
      </c>
      <c r="B180" s="2" t="s">
        <v>14</v>
      </c>
      <c r="C180" s="2">
        <v>4</v>
      </c>
      <c r="D180" s="2">
        <v>0</v>
      </c>
      <c r="E180" s="2">
        <v>11</v>
      </c>
    </row>
    <row r="181" spans="1:5" ht="25.5" x14ac:dyDescent="0.25">
      <c r="A181" s="2" t="s">
        <v>20</v>
      </c>
      <c r="B181" s="2" t="s">
        <v>14</v>
      </c>
      <c r="C181" s="2">
        <v>4</v>
      </c>
      <c r="D181" s="2">
        <v>0</v>
      </c>
      <c r="E181" s="2">
        <v>8</v>
      </c>
    </row>
    <row r="182" spans="1:5" ht="38.25" x14ac:dyDescent="0.25">
      <c r="A182" s="2" t="s">
        <v>21</v>
      </c>
      <c r="B182" s="2" t="s">
        <v>11</v>
      </c>
      <c r="C182" s="2">
        <v>4</v>
      </c>
      <c r="D182" s="2">
        <v>0</v>
      </c>
      <c r="E182" s="2">
        <v>24</v>
      </c>
    </row>
    <row r="183" spans="1:5" ht="38.25" x14ac:dyDescent="0.25">
      <c r="A183" s="2" t="s">
        <v>22</v>
      </c>
      <c r="B183" s="2" t="s">
        <v>14</v>
      </c>
      <c r="C183" s="2">
        <v>4</v>
      </c>
      <c r="D183" s="2">
        <v>0</v>
      </c>
      <c r="E183" s="2">
        <v>11</v>
      </c>
    </row>
    <row r="184" spans="1:5" ht="25.5" x14ac:dyDescent="0.25">
      <c r="A184" s="2" t="s">
        <v>23</v>
      </c>
      <c r="B184" s="2" t="s">
        <v>14</v>
      </c>
      <c r="C184" s="2">
        <v>4</v>
      </c>
      <c r="D184" s="2">
        <v>0</v>
      </c>
      <c r="E184" s="2">
        <v>15</v>
      </c>
    </row>
    <row r="185" spans="1:5" ht="38.25" x14ac:dyDescent="0.25">
      <c r="A185" s="2" t="s">
        <v>24</v>
      </c>
      <c r="B185" s="2" t="s">
        <v>6</v>
      </c>
      <c r="C185" s="2">
        <v>5</v>
      </c>
      <c r="D185" s="2">
        <v>0</v>
      </c>
      <c r="E185" s="2">
        <v>96</v>
      </c>
    </row>
    <row r="186" spans="1:5" ht="38.25" x14ac:dyDescent="0.25">
      <c r="A186" s="2" t="s">
        <v>25</v>
      </c>
      <c r="B186" s="2" t="s">
        <v>8</v>
      </c>
      <c r="C186" s="2">
        <v>5</v>
      </c>
      <c r="D186" s="2">
        <v>0</v>
      </c>
      <c r="E186" s="2">
        <v>35</v>
      </c>
    </row>
    <row r="187" spans="1:5" ht="51" x14ac:dyDescent="0.25">
      <c r="A187" s="2" t="s">
        <v>26</v>
      </c>
      <c r="B187" s="2" t="s">
        <v>11</v>
      </c>
      <c r="C187" s="2">
        <v>5</v>
      </c>
      <c r="D187" s="2">
        <v>0</v>
      </c>
      <c r="E187" s="2">
        <v>154</v>
      </c>
    </row>
    <row r="188" spans="1:5" ht="38.25" x14ac:dyDescent="0.25">
      <c r="A188" s="2" t="s">
        <v>27</v>
      </c>
      <c r="B188" s="2" t="s">
        <v>11</v>
      </c>
      <c r="C188" s="2">
        <v>5</v>
      </c>
      <c r="D188" s="2">
        <v>0</v>
      </c>
      <c r="E188" s="2">
        <v>108</v>
      </c>
    </row>
    <row r="189" spans="1:5" ht="38.25" x14ac:dyDescent="0.25">
      <c r="A189" s="2" t="s">
        <v>28</v>
      </c>
      <c r="B189" s="2" t="s">
        <v>8</v>
      </c>
      <c r="C189" s="2">
        <v>5</v>
      </c>
      <c r="D189" s="2">
        <v>0</v>
      </c>
      <c r="E189" s="2">
        <v>47</v>
      </c>
    </row>
    <row r="190" spans="1:5" ht="25.5" x14ac:dyDescent="0.25">
      <c r="A190" s="2" t="s">
        <v>47</v>
      </c>
      <c r="B190" s="2" t="s">
        <v>14</v>
      </c>
      <c r="C190" s="2">
        <v>5</v>
      </c>
      <c r="D190" s="2">
        <v>0</v>
      </c>
      <c r="E190" s="2">
        <v>4</v>
      </c>
    </row>
    <row r="191" spans="1:5" ht="38.25" x14ac:dyDescent="0.25">
      <c r="A191" s="2" t="s">
        <v>29</v>
      </c>
      <c r="B191" s="2" t="s">
        <v>14</v>
      </c>
      <c r="C191" s="2">
        <v>5</v>
      </c>
      <c r="D191" s="2">
        <v>0</v>
      </c>
      <c r="E191" s="2">
        <v>1</v>
      </c>
    </row>
    <row r="192" spans="1:5" ht="25.5" x14ac:dyDescent="0.25">
      <c r="A192" s="2" t="s">
        <v>30</v>
      </c>
      <c r="B192" s="2" t="s">
        <v>11</v>
      </c>
      <c r="C192" s="2">
        <v>5</v>
      </c>
      <c r="D192" s="2">
        <v>0</v>
      </c>
      <c r="E192" s="2">
        <v>1</v>
      </c>
    </row>
    <row r="193" spans="1:5" ht="25.5" x14ac:dyDescent="0.25">
      <c r="A193" s="2" t="s">
        <v>31</v>
      </c>
      <c r="B193" s="2" t="s">
        <v>11</v>
      </c>
      <c r="C193" s="2">
        <v>5</v>
      </c>
      <c r="D193" s="2">
        <v>0</v>
      </c>
      <c r="E193" s="2">
        <v>3</v>
      </c>
    </row>
    <row r="194" spans="1:5" ht="25.5" x14ac:dyDescent="0.25">
      <c r="A194" s="2" t="s">
        <v>32</v>
      </c>
      <c r="B194" s="2" t="s">
        <v>8</v>
      </c>
      <c r="C194" s="2">
        <v>5</v>
      </c>
      <c r="D194" s="2">
        <v>0</v>
      </c>
      <c r="E194" s="2">
        <v>18</v>
      </c>
    </row>
    <row r="195" spans="1:5" ht="38.25" x14ac:dyDescent="0.25">
      <c r="A195" s="2" t="s">
        <v>33</v>
      </c>
      <c r="B195" s="2" t="s">
        <v>8</v>
      </c>
      <c r="C195" s="2">
        <v>5</v>
      </c>
      <c r="D195" s="2">
        <v>0</v>
      </c>
      <c r="E195" s="2">
        <v>31</v>
      </c>
    </row>
    <row r="196" spans="1:5" ht="25.5" x14ac:dyDescent="0.25">
      <c r="A196" s="2" t="s">
        <v>34</v>
      </c>
      <c r="B196" s="2" t="s">
        <v>14</v>
      </c>
      <c r="C196" s="2">
        <v>5</v>
      </c>
      <c r="D196" s="2">
        <v>0</v>
      </c>
      <c r="E196" s="2">
        <v>2</v>
      </c>
    </row>
    <row r="197" spans="1:5" ht="25.5" x14ac:dyDescent="0.25">
      <c r="A197" s="2" t="s">
        <v>36</v>
      </c>
      <c r="B197" s="2" t="s">
        <v>6</v>
      </c>
      <c r="C197" s="2">
        <v>5</v>
      </c>
      <c r="D197" s="2">
        <v>0</v>
      </c>
      <c r="E197" s="2">
        <v>44</v>
      </c>
    </row>
    <row r="198" spans="1:5" ht="25.5" x14ac:dyDescent="0.25">
      <c r="A198" s="2" t="s">
        <v>48</v>
      </c>
      <c r="B198" s="2" t="s">
        <v>11</v>
      </c>
      <c r="C198" s="2">
        <v>5</v>
      </c>
      <c r="D198" s="2">
        <v>0</v>
      </c>
      <c r="E198" s="2">
        <v>3</v>
      </c>
    </row>
    <row r="199" spans="1:5" ht="25.5" x14ac:dyDescent="0.25">
      <c r="A199" s="2" t="s">
        <v>37</v>
      </c>
      <c r="B199" s="2" t="s">
        <v>14</v>
      </c>
      <c r="C199" s="2">
        <v>5</v>
      </c>
      <c r="D199" s="2">
        <v>0</v>
      </c>
      <c r="E199" s="2">
        <v>3</v>
      </c>
    </row>
    <row r="200" spans="1:5" ht="25.5" x14ac:dyDescent="0.25">
      <c r="A200" s="2" t="s">
        <v>38</v>
      </c>
      <c r="B200" s="2" t="s">
        <v>6</v>
      </c>
      <c r="C200" s="2">
        <v>5</v>
      </c>
      <c r="D200" s="2">
        <v>0</v>
      </c>
      <c r="E200" s="2">
        <v>38</v>
      </c>
    </row>
    <row r="201" spans="1:5" ht="25.5" x14ac:dyDescent="0.25">
      <c r="A201" s="2" t="s">
        <v>39</v>
      </c>
      <c r="B201" s="2" t="s">
        <v>14</v>
      </c>
      <c r="C201" s="2">
        <v>5</v>
      </c>
      <c r="D201" s="2">
        <v>0</v>
      </c>
      <c r="E201" s="2">
        <v>7</v>
      </c>
    </row>
    <row r="202" spans="1:5" ht="25.5" x14ac:dyDescent="0.25">
      <c r="A202" s="2" t="s">
        <v>40</v>
      </c>
      <c r="B202" s="2" t="s">
        <v>11</v>
      </c>
      <c r="C202" s="2">
        <v>4</v>
      </c>
      <c r="D202" s="2">
        <v>0</v>
      </c>
      <c r="E202" s="2">
        <v>103</v>
      </c>
    </row>
    <row r="203" spans="1:5" ht="25.5" x14ac:dyDescent="0.25">
      <c r="A203" s="2" t="s">
        <v>42</v>
      </c>
      <c r="B203" s="2" t="s">
        <v>14</v>
      </c>
      <c r="C203" s="2">
        <v>5</v>
      </c>
      <c r="D203" s="2">
        <v>0</v>
      </c>
      <c r="E203" s="2">
        <v>13</v>
      </c>
    </row>
    <row r="204" spans="1:5" ht="25.5" x14ac:dyDescent="0.25">
      <c r="A204" s="2" t="s">
        <v>50</v>
      </c>
      <c r="B204" s="2" t="s">
        <v>14</v>
      </c>
      <c r="C204" s="2">
        <v>4</v>
      </c>
      <c r="D204" s="2">
        <v>0</v>
      </c>
      <c r="E204" s="2">
        <v>2</v>
      </c>
    </row>
    <row r="205" spans="1:5" ht="38.25" x14ac:dyDescent="0.25">
      <c r="A205" s="2" t="s">
        <v>51</v>
      </c>
      <c r="B205" s="2" t="s">
        <v>14</v>
      </c>
      <c r="C205" s="2">
        <v>4</v>
      </c>
      <c r="D205" s="2">
        <v>0</v>
      </c>
      <c r="E205" s="2">
        <v>1</v>
      </c>
    </row>
    <row r="208" spans="1:5" ht="25.5" x14ac:dyDescent="0.25">
      <c r="A208" s="1" t="s">
        <v>0</v>
      </c>
      <c r="B208" s="1" t="s">
        <v>1</v>
      </c>
      <c r="C208" s="1" t="s">
        <v>2</v>
      </c>
      <c r="D208" s="1" t="s">
        <v>3</v>
      </c>
      <c r="E208" s="1" t="s">
        <v>4</v>
      </c>
    </row>
    <row r="209" spans="1:5" ht="25.5" x14ac:dyDescent="0.25">
      <c r="A209" s="2" t="s">
        <v>5</v>
      </c>
      <c r="B209" s="2" t="s">
        <v>6</v>
      </c>
      <c r="C209" s="2">
        <v>5</v>
      </c>
      <c r="D209" s="2">
        <v>0</v>
      </c>
      <c r="E209" s="2">
        <v>2028</v>
      </c>
    </row>
    <row r="210" spans="1:5" ht="25.5" x14ac:dyDescent="0.25">
      <c r="A210" s="2" t="s">
        <v>7</v>
      </c>
      <c r="B210" s="2" t="s">
        <v>8</v>
      </c>
      <c r="C210" s="2">
        <v>5</v>
      </c>
      <c r="D210" s="2">
        <v>0</v>
      </c>
      <c r="E210" s="2">
        <v>712</v>
      </c>
    </row>
    <row r="211" spans="1:5" ht="25.5" x14ac:dyDescent="0.25">
      <c r="A211" s="2" t="s">
        <v>9</v>
      </c>
      <c r="B211" s="2" t="s">
        <v>8</v>
      </c>
      <c r="C211" s="2">
        <v>5</v>
      </c>
      <c r="D211" s="2">
        <v>0</v>
      </c>
      <c r="E211" s="2">
        <v>582</v>
      </c>
    </row>
    <row r="212" spans="1:5" ht="25.5" x14ac:dyDescent="0.25">
      <c r="A212" s="2" t="s">
        <v>10</v>
      </c>
      <c r="B212" s="2" t="s">
        <v>11</v>
      </c>
      <c r="C212" s="2">
        <v>5</v>
      </c>
      <c r="D212" s="2">
        <v>0</v>
      </c>
      <c r="E212" s="2">
        <v>655</v>
      </c>
    </row>
    <row r="213" spans="1:5" ht="25.5" x14ac:dyDescent="0.25">
      <c r="A213" s="2" t="s">
        <v>12</v>
      </c>
      <c r="B213" s="2" t="s">
        <v>11</v>
      </c>
      <c r="C213" s="2">
        <v>4</v>
      </c>
      <c r="D213" s="2">
        <v>0</v>
      </c>
      <c r="E213" s="2">
        <v>1605</v>
      </c>
    </row>
    <row r="214" spans="1:5" ht="25.5" x14ac:dyDescent="0.25">
      <c r="A214" s="2" t="s">
        <v>13</v>
      </c>
      <c r="B214" s="2" t="s">
        <v>14</v>
      </c>
      <c r="C214" s="2">
        <v>4</v>
      </c>
      <c r="D214" s="2">
        <v>0</v>
      </c>
      <c r="E214" s="2">
        <v>281</v>
      </c>
    </row>
    <row r="215" spans="1:5" ht="25.5" x14ac:dyDescent="0.25">
      <c r="A215" s="2" t="s">
        <v>15</v>
      </c>
      <c r="B215" s="2" t="s">
        <v>8</v>
      </c>
      <c r="C215" s="2">
        <v>4</v>
      </c>
      <c r="D215" s="2">
        <v>0</v>
      </c>
      <c r="E215" s="2">
        <v>280</v>
      </c>
    </row>
    <row r="216" spans="1:5" ht="38.25" x14ac:dyDescent="0.25">
      <c r="A216" s="2" t="s">
        <v>16</v>
      </c>
      <c r="B216" s="2" t="s">
        <v>8</v>
      </c>
      <c r="C216" s="2">
        <v>4</v>
      </c>
      <c r="D216" s="2">
        <v>0</v>
      </c>
      <c r="E216" s="2">
        <v>427</v>
      </c>
    </row>
    <row r="217" spans="1:5" ht="25.5" x14ac:dyDescent="0.25">
      <c r="A217" s="2" t="s">
        <v>46</v>
      </c>
      <c r="B217" s="2" t="s">
        <v>14</v>
      </c>
      <c r="C217" s="2">
        <v>4</v>
      </c>
      <c r="D217" s="2">
        <v>0</v>
      </c>
      <c r="E217" s="2">
        <v>330</v>
      </c>
    </row>
    <row r="218" spans="1:5" ht="38.25" x14ac:dyDescent="0.25">
      <c r="A218" s="2" t="s">
        <v>17</v>
      </c>
      <c r="B218" s="2" t="s">
        <v>11</v>
      </c>
      <c r="C218" s="2">
        <v>4</v>
      </c>
      <c r="D218" s="2">
        <v>0</v>
      </c>
      <c r="E218" s="2">
        <v>874</v>
      </c>
    </row>
    <row r="219" spans="1:5" ht="25.5" x14ac:dyDescent="0.25">
      <c r="A219" s="2" t="s">
        <v>18</v>
      </c>
      <c r="B219" s="2" t="s">
        <v>8</v>
      </c>
      <c r="C219" s="2">
        <v>4</v>
      </c>
      <c r="D219" s="2">
        <v>0</v>
      </c>
      <c r="E219" s="2">
        <v>292</v>
      </c>
    </row>
    <row r="220" spans="1:5" ht="25.5" x14ac:dyDescent="0.25">
      <c r="A220" s="2" t="s">
        <v>19</v>
      </c>
      <c r="B220" s="2" t="s">
        <v>14</v>
      </c>
      <c r="C220" s="2">
        <v>4</v>
      </c>
      <c r="D220" s="2">
        <v>0</v>
      </c>
      <c r="E220" s="2">
        <v>421</v>
      </c>
    </row>
    <row r="221" spans="1:5" ht="25.5" x14ac:dyDescent="0.25">
      <c r="A221" s="2" t="s">
        <v>20</v>
      </c>
      <c r="B221" s="2" t="s">
        <v>14</v>
      </c>
      <c r="C221" s="2">
        <v>4</v>
      </c>
      <c r="D221" s="2">
        <v>0</v>
      </c>
      <c r="E221" s="2">
        <v>190</v>
      </c>
    </row>
    <row r="222" spans="1:5" ht="38.25" x14ac:dyDescent="0.25">
      <c r="A222" s="2" t="s">
        <v>21</v>
      </c>
      <c r="B222" s="2" t="s">
        <v>11</v>
      </c>
      <c r="C222" s="2">
        <v>4</v>
      </c>
      <c r="D222" s="2">
        <v>0</v>
      </c>
      <c r="E222" s="2">
        <v>317</v>
      </c>
    </row>
    <row r="223" spans="1:5" ht="38.25" x14ac:dyDescent="0.25">
      <c r="A223" s="2" t="s">
        <v>22</v>
      </c>
      <c r="B223" s="2" t="s">
        <v>14</v>
      </c>
      <c r="C223" s="2">
        <v>4</v>
      </c>
      <c r="D223" s="2">
        <v>0</v>
      </c>
      <c r="E223" s="2">
        <v>198</v>
      </c>
    </row>
    <row r="224" spans="1:5" ht="25.5" x14ac:dyDescent="0.25">
      <c r="A224" s="2" t="s">
        <v>23</v>
      </c>
      <c r="B224" s="2" t="s">
        <v>14</v>
      </c>
      <c r="C224" s="2">
        <v>4</v>
      </c>
      <c r="D224" s="2">
        <v>0</v>
      </c>
      <c r="E224" s="2">
        <v>155</v>
      </c>
    </row>
    <row r="225" spans="1:5" ht="38.25" x14ac:dyDescent="0.25">
      <c r="A225" s="2" t="s">
        <v>24</v>
      </c>
      <c r="B225" s="2" t="s">
        <v>6</v>
      </c>
      <c r="C225" s="2">
        <v>5</v>
      </c>
      <c r="D225" s="2">
        <v>0</v>
      </c>
      <c r="E225" s="2">
        <v>3788</v>
      </c>
    </row>
    <row r="226" spans="1:5" ht="38.25" x14ac:dyDescent="0.25">
      <c r="A226" s="2" t="s">
        <v>25</v>
      </c>
      <c r="B226" s="2" t="s">
        <v>8</v>
      </c>
      <c r="C226" s="2">
        <v>5</v>
      </c>
      <c r="D226" s="2">
        <v>0</v>
      </c>
      <c r="E226" s="2">
        <v>848</v>
      </c>
    </row>
    <row r="227" spans="1:5" ht="51" x14ac:dyDescent="0.25">
      <c r="A227" s="2" t="s">
        <v>26</v>
      </c>
      <c r="B227" s="2" t="s">
        <v>11</v>
      </c>
      <c r="C227" s="2">
        <v>5</v>
      </c>
      <c r="D227" s="2">
        <v>0</v>
      </c>
      <c r="E227" s="2">
        <v>3305</v>
      </c>
    </row>
    <row r="228" spans="1:5" ht="38.25" x14ac:dyDescent="0.25">
      <c r="A228" s="2" t="s">
        <v>27</v>
      </c>
      <c r="B228" s="2" t="s">
        <v>11</v>
      </c>
      <c r="C228" s="2">
        <v>5</v>
      </c>
      <c r="D228" s="2">
        <v>0</v>
      </c>
      <c r="E228" s="2">
        <v>2354</v>
      </c>
    </row>
    <row r="229" spans="1:5" ht="38.25" x14ac:dyDescent="0.25">
      <c r="A229" s="2" t="s">
        <v>28</v>
      </c>
      <c r="B229" s="2" t="s">
        <v>8</v>
      </c>
      <c r="C229" s="2">
        <v>5</v>
      </c>
      <c r="D229" s="2">
        <v>0</v>
      </c>
      <c r="E229" s="2">
        <v>329</v>
      </c>
    </row>
    <row r="230" spans="1:5" ht="25.5" x14ac:dyDescent="0.25">
      <c r="A230" s="2" t="s">
        <v>47</v>
      </c>
      <c r="B230" s="2" t="s">
        <v>14</v>
      </c>
      <c r="C230" s="2">
        <v>5</v>
      </c>
      <c r="D230" s="2">
        <v>0</v>
      </c>
      <c r="E230" s="2">
        <v>77</v>
      </c>
    </row>
    <row r="231" spans="1:5" ht="38.25" x14ac:dyDescent="0.25">
      <c r="A231" s="2" t="s">
        <v>29</v>
      </c>
      <c r="B231" s="2" t="s">
        <v>14</v>
      </c>
      <c r="C231" s="2">
        <v>5</v>
      </c>
      <c r="D231" s="2">
        <v>0</v>
      </c>
      <c r="E231" s="2">
        <v>92</v>
      </c>
    </row>
    <row r="232" spans="1:5" ht="25.5" x14ac:dyDescent="0.25">
      <c r="A232" s="2" t="s">
        <v>30</v>
      </c>
      <c r="B232" s="2" t="s">
        <v>11</v>
      </c>
      <c r="C232" s="2">
        <v>5</v>
      </c>
      <c r="D232" s="2">
        <v>0</v>
      </c>
      <c r="E232" s="2">
        <v>293</v>
      </c>
    </row>
    <row r="233" spans="1:5" ht="25.5" x14ac:dyDescent="0.25">
      <c r="A233" s="2" t="s">
        <v>31</v>
      </c>
      <c r="B233" s="2" t="s">
        <v>11</v>
      </c>
      <c r="C233" s="2">
        <v>5</v>
      </c>
      <c r="D233" s="2">
        <v>0</v>
      </c>
      <c r="E233" s="2">
        <v>103</v>
      </c>
    </row>
    <row r="234" spans="1:5" ht="25.5" x14ac:dyDescent="0.25">
      <c r="A234" s="2" t="s">
        <v>32</v>
      </c>
      <c r="B234" s="2" t="s">
        <v>8</v>
      </c>
      <c r="C234" s="2">
        <v>5</v>
      </c>
      <c r="D234" s="2">
        <v>0</v>
      </c>
      <c r="E234" s="2">
        <v>304</v>
      </c>
    </row>
    <row r="235" spans="1:5" ht="38.25" x14ac:dyDescent="0.25">
      <c r="A235" s="2" t="s">
        <v>33</v>
      </c>
      <c r="B235" s="2" t="s">
        <v>8</v>
      </c>
      <c r="C235" s="2">
        <v>5</v>
      </c>
      <c r="D235" s="2">
        <v>0</v>
      </c>
      <c r="E235" s="2">
        <v>310</v>
      </c>
    </row>
    <row r="236" spans="1:5" ht="25.5" x14ac:dyDescent="0.25">
      <c r="A236" s="2" t="s">
        <v>34</v>
      </c>
      <c r="B236" s="2" t="s">
        <v>14</v>
      </c>
      <c r="C236" s="2">
        <v>5</v>
      </c>
      <c r="D236" s="2">
        <v>0</v>
      </c>
      <c r="E236" s="2">
        <v>16</v>
      </c>
    </row>
    <row r="237" spans="1:5" ht="25.5" x14ac:dyDescent="0.25">
      <c r="A237" s="2" t="s">
        <v>35</v>
      </c>
      <c r="B237" s="2" t="s">
        <v>14</v>
      </c>
      <c r="C237" s="2">
        <v>5</v>
      </c>
      <c r="D237" s="2">
        <v>0</v>
      </c>
      <c r="E237" s="2">
        <v>98</v>
      </c>
    </row>
    <row r="238" spans="1:5" ht="25.5" x14ac:dyDescent="0.25">
      <c r="A238" s="2" t="s">
        <v>36</v>
      </c>
      <c r="B238" s="2" t="s">
        <v>6</v>
      </c>
      <c r="C238" s="2">
        <v>5</v>
      </c>
      <c r="D238" s="2">
        <v>0</v>
      </c>
      <c r="E238" s="2">
        <v>1271</v>
      </c>
    </row>
    <row r="239" spans="1:5" ht="25.5" x14ac:dyDescent="0.25">
      <c r="A239" s="2" t="s">
        <v>48</v>
      </c>
      <c r="B239" s="2" t="s">
        <v>11</v>
      </c>
      <c r="C239" s="2">
        <v>5</v>
      </c>
      <c r="D239" s="2">
        <v>0</v>
      </c>
      <c r="E239" s="2">
        <v>146</v>
      </c>
    </row>
    <row r="240" spans="1:5" ht="25.5" x14ac:dyDescent="0.25">
      <c r="A240" s="2" t="s">
        <v>37</v>
      </c>
      <c r="B240" s="2" t="s">
        <v>14</v>
      </c>
      <c r="C240" s="2">
        <v>5</v>
      </c>
      <c r="D240" s="2">
        <v>0</v>
      </c>
      <c r="E240" s="2">
        <v>39</v>
      </c>
    </row>
    <row r="241" spans="1:5" ht="25.5" x14ac:dyDescent="0.25">
      <c r="A241" s="2" t="s">
        <v>49</v>
      </c>
      <c r="B241" s="2" t="s">
        <v>8</v>
      </c>
      <c r="C241" s="2">
        <v>5</v>
      </c>
      <c r="D241" s="2">
        <v>0</v>
      </c>
      <c r="E241" s="2">
        <v>8</v>
      </c>
    </row>
    <row r="242" spans="1:5" ht="25.5" x14ac:dyDescent="0.25">
      <c r="A242" s="2" t="s">
        <v>38</v>
      </c>
      <c r="B242" s="2" t="s">
        <v>6</v>
      </c>
      <c r="C242" s="2">
        <v>5</v>
      </c>
      <c r="D242" s="2">
        <v>0</v>
      </c>
      <c r="E242" s="2">
        <v>884</v>
      </c>
    </row>
    <row r="243" spans="1:5" ht="25.5" x14ac:dyDescent="0.25">
      <c r="A243" s="2" t="s">
        <v>39</v>
      </c>
      <c r="B243" s="2" t="s">
        <v>14</v>
      </c>
      <c r="C243" s="2">
        <v>5</v>
      </c>
      <c r="D243" s="2">
        <v>0</v>
      </c>
      <c r="E243" s="2">
        <v>45</v>
      </c>
    </row>
    <row r="244" spans="1:5" ht="25.5" x14ac:dyDescent="0.25">
      <c r="A244" s="2" t="s">
        <v>40</v>
      </c>
      <c r="B244" s="2" t="s">
        <v>11</v>
      </c>
      <c r="C244" s="2">
        <v>4</v>
      </c>
      <c r="D244" s="2">
        <v>0</v>
      </c>
      <c r="E244" s="2">
        <v>672</v>
      </c>
    </row>
    <row r="245" spans="1:5" ht="25.5" x14ac:dyDescent="0.25">
      <c r="A245" s="2" t="s">
        <v>41</v>
      </c>
      <c r="B245" s="2" t="s">
        <v>8</v>
      </c>
      <c r="C245" s="2">
        <v>5</v>
      </c>
      <c r="D245" s="2">
        <v>0</v>
      </c>
      <c r="E245" s="2">
        <v>270</v>
      </c>
    </row>
    <row r="246" spans="1:5" ht="25.5" x14ac:dyDescent="0.25">
      <c r="A246" s="2" t="s">
        <v>42</v>
      </c>
      <c r="B246" s="2" t="s">
        <v>14</v>
      </c>
      <c r="C246" s="2">
        <v>5</v>
      </c>
      <c r="D246" s="2">
        <v>0</v>
      </c>
      <c r="E246" s="2">
        <v>127</v>
      </c>
    </row>
    <row r="247" spans="1:5" ht="25.5" x14ac:dyDescent="0.25">
      <c r="A247" s="2" t="s">
        <v>50</v>
      </c>
      <c r="B247" s="2" t="s">
        <v>14</v>
      </c>
      <c r="C247" s="2">
        <v>4</v>
      </c>
      <c r="D247" s="2">
        <v>0</v>
      </c>
      <c r="E247" s="2">
        <v>48</v>
      </c>
    </row>
    <row r="248" spans="1:5" ht="25.5" x14ac:dyDescent="0.25">
      <c r="A248" s="2" t="s">
        <v>43</v>
      </c>
      <c r="B248" s="2" t="s">
        <v>14</v>
      </c>
      <c r="C248" s="2">
        <v>4</v>
      </c>
      <c r="D248" s="2">
        <v>0</v>
      </c>
      <c r="E248" s="2">
        <v>61</v>
      </c>
    </row>
    <row r="249" spans="1:5" ht="38.25" x14ac:dyDescent="0.25">
      <c r="A249" s="2" t="s">
        <v>51</v>
      </c>
      <c r="B249" s="2" t="s">
        <v>14</v>
      </c>
      <c r="C249" s="2">
        <v>4</v>
      </c>
      <c r="D249" s="2">
        <v>0</v>
      </c>
      <c r="E249" s="2">
        <v>68</v>
      </c>
    </row>
    <row r="250" spans="1:5" ht="51" x14ac:dyDescent="0.25">
      <c r="A250" s="2" t="s">
        <v>52</v>
      </c>
      <c r="B250" s="2" t="s">
        <v>8</v>
      </c>
      <c r="C250" s="2">
        <v>5</v>
      </c>
      <c r="D250" s="2">
        <v>0</v>
      </c>
      <c r="E250" s="2">
        <v>2</v>
      </c>
    </row>
    <row r="253" spans="1:5" ht="25.5" x14ac:dyDescent="0.25">
      <c r="A253" s="2" t="s">
        <v>5</v>
      </c>
      <c r="B253" s="2" t="s">
        <v>6</v>
      </c>
      <c r="C253" s="2">
        <v>5</v>
      </c>
      <c r="D253" s="2">
        <v>25</v>
      </c>
      <c r="E253" s="2">
        <v>5</v>
      </c>
    </row>
    <row r="254" spans="1:5" ht="25.5" x14ac:dyDescent="0.25">
      <c r="A254" s="2" t="s">
        <v>7</v>
      </c>
      <c r="B254" s="2" t="s">
        <v>8</v>
      </c>
      <c r="C254" s="2">
        <v>5</v>
      </c>
      <c r="D254" s="2">
        <v>15</v>
      </c>
      <c r="E254" s="2">
        <v>0</v>
      </c>
    </row>
    <row r="255" spans="1:5" ht="25.5" x14ac:dyDescent="0.25">
      <c r="A255" s="2" t="s">
        <v>9</v>
      </c>
      <c r="B255" s="2" t="s">
        <v>8</v>
      </c>
      <c r="C255" s="2">
        <v>5</v>
      </c>
      <c r="D255" s="2">
        <v>5</v>
      </c>
      <c r="E255" s="2">
        <v>0</v>
      </c>
    </row>
    <row r="256" spans="1:5" ht="25.5" x14ac:dyDescent="0.25">
      <c r="A256" s="2" t="s">
        <v>10</v>
      </c>
      <c r="B256" s="2" t="s">
        <v>11</v>
      </c>
      <c r="C256" s="2">
        <v>5</v>
      </c>
      <c r="D256" s="2">
        <v>24</v>
      </c>
      <c r="E256" s="2">
        <v>1</v>
      </c>
    </row>
    <row r="257" spans="1:5" ht="25.5" x14ac:dyDescent="0.25">
      <c r="A257" s="2" t="s">
        <v>12</v>
      </c>
      <c r="B257" s="2" t="s">
        <v>11</v>
      </c>
      <c r="C257" s="2">
        <v>4</v>
      </c>
      <c r="D257" s="2">
        <v>8</v>
      </c>
      <c r="E257" s="2">
        <v>1</v>
      </c>
    </row>
    <row r="258" spans="1:5" ht="25.5" x14ac:dyDescent="0.25">
      <c r="A258" s="2" t="s">
        <v>13</v>
      </c>
      <c r="B258" s="2" t="s">
        <v>14</v>
      </c>
      <c r="C258" s="2">
        <v>4</v>
      </c>
      <c r="D258" s="2">
        <v>1</v>
      </c>
      <c r="E258" s="2">
        <v>0</v>
      </c>
    </row>
    <row r="259" spans="1:5" ht="25.5" x14ac:dyDescent="0.25">
      <c r="A259" s="2" t="s">
        <v>15</v>
      </c>
      <c r="B259" s="2" t="s">
        <v>8</v>
      </c>
      <c r="C259" s="2">
        <v>4</v>
      </c>
      <c r="D259" s="2">
        <v>4</v>
      </c>
      <c r="E259" s="2">
        <v>0</v>
      </c>
    </row>
    <row r="260" spans="1:5" ht="38.25" x14ac:dyDescent="0.25">
      <c r="A260" s="2" t="s">
        <v>16</v>
      </c>
      <c r="B260" s="2" t="s">
        <v>8</v>
      </c>
      <c r="C260" s="2">
        <v>4</v>
      </c>
      <c r="D260" s="2">
        <v>3</v>
      </c>
      <c r="E260" s="2">
        <v>0</v>
      </c>
    </row>
    <row r="261" spans="1:5" ht="38.25" x14ac:dyDescent="0.25">
      <c r="A261" s="2" t="s">
        <v>17</v>
      </c>
      <c r="B261" s="2" t="s">
        <v>11</v>
      </c>
      <c r="C261" s="2">
        <v>4</v>
      </c>
      <c r="D261" s="2">
        <v>10</v>
      </c>
      <c r="E261" s="2">
        <v>1</v>
      </c>
    </row>
    <row r="262" spans="1:5" ht="25.5" x14ac:dyDescent="0.25">
      <c r="A262" s="2" t="s">
        <v>18</v>
      </c>
      <c r="B262" s="2" t="s">
        <v>8</v>
      </c>
      <c r="C262" s="2">
        <v>4</v>
      </c>
      <c r="D262" s="2">
        <v>5</v>
      </c>
      <c r="E262" s="2">
        <v>0</v>
      </c>
    </row>
    <row r="263" spans="1:5" ht="25.5" x14ac:dyDescent="0.25">
      <c r="A263" s="2" t="s">
        <v>19</v>
      </c>
      <c r="B263" s="2" t="s">
        <v>14</v>
      </c>
      <c r="C263" s="2">
        <v>4</v>
      </c>
      <c r="D263" s="2">
        <v>2</v>
      </c>
      <c r="E263" s="2">
        <v>0</v>
      </c>
    </row>
    <row r="264" spans="1:5" ht="25.5" x14ac:dyDescent="0.25">
      <c r="A264" s="2" t="s">
        <v>20</v>
      </c>
      <c r="B264" s="2" t="s">
        <v>14</v>
      </c>
      <c r="C264" s="2">
        <v>4</v>
      </c>
      <c r="D264" s="2">
        <v>1</v>
      </c>
      <c r="E264" s="2">
        <v>0</v>
      </c>
    </row>
    <row r="265" spans="1:5" ht="38.25" x14ac:dyDescent="0.25">
      <c r="A265" s="2" t="s">
        <v>21</v>
      </c>
      <c r="B265" s="2" t="s">
        <v>11</v>
      </c>
      <c r="C265" s="2">
        <v>4</v>
      </c>
      <c r="D265" s="2">
        <v>2</v>
      </c>
      <c r="E265" s="2">
        <v>1</v>
      </c>
    </row>
    <row r="266" spans="1:5" ht="38.25" x14ac:dyDescent="0.25">
      <c r="A266" s="2" t="s">
        <v>22</v>
      </c>
      <c r="B266" s="2" t="s">
        <v>14</v>
      </c>
      <c r="C266" s="2">
        <v>4</v>
      </c>
      <c r="D266" s="2">
        <v>1</v>
      </c>
      <c r="E266" s="2">
        <v>0</v>
      </c>
    </row>
    <row r="267" spans="1:5" ht="25.5" x14ac:dyDescent="0.25">
      <c r="A267" s="2" t="s">
        <v>23</v>
      </c>
      <c r="B267" s="2" t="s">
        <v>14</v>
      </c>
      <c r="C267" s="2">
        <v>4</v>
      </c>
      <c r="D267" s="2">
        <v>2</v>
      </c>
      <c r="E267" s="2">
        <v>0</v>
      </c>
    </row>
    <row r="268" spans="1:5" ht="38.25" x14ac:dyDescent="0.25">
      <c r="A268" s="2" t="s">
        <v>24</v>
      </c>
      <c r="B268" s="2" t="s">
        <v>6</v>
      </c>
      <c r="C268" s="2">
        <v>5</v>
      </c>
      <c r="D268" s="2">
        <v>48</v>
      </c>
      <c r="E268" s="2">
        <v>1</v>
      </c>
    </row>
    <row r="269" spans="1:5" ht="38.25" x14ac:dyDescent="0.25">
      <c r="A269" s="2" t="s">
        <v>25</v>
      </c>
      <c r="B269" s="2" t="s">
        <v>8</v>
      </c>
      <c r="C269" s="2">
        <v>5</v>
      </c>
      <c r="D269" s="2">
        <v>17</v>
      </c>
      <c r="E269" s="2">
        <v>0</v>
      </c>
    </row>
    <row r="270" spans="1:5" ht="51" x14ac:dyDescent="0.25">
      <c r="A270" s="2" t="s">
        <v>26</v>
      </c>
      <c r="B270" s="2" t="s">
        <v>11</v>
      </c>
      <c r="C270" s="2">
        <v>5</v>
      </c>
      <c r="D270" s="2">
        <v>71</v>
      </c>
      <c r="E270" s="2">
        <v>5</v>
      </c>
    </row>
    <row r="271" spans="1:5" ht="38.25" x14ac:dyDescent="0.25">
      <c r="A271" s="2" t="s">
        <v>27</v>
      </c>
      <c r="B271" s="2" t="s">
        <v>11</v>
      </c>
      <c r="C271" s="2">
        <v>5</v>
      </c>
      <c r="D271" s="2">
        <v>49</v>
      </c>
      <c r="E271" s="2">
        <v>1</v>
      </c>
    </row>
    <row r="272" spans="1:5" ht="38.25" x14ac:dyDescent="0.25">
      <c r="A272" s="2" t="s">
        <v>28</v>
      </c>
      <c r="B272" s="2" t="s">
        <v>8</v>
      </c>
      <c r="C272" s="2">
        <v>5</v>
      </c>
      <c r="D272" s="2">
        <v>2</v>
      </c>
      <c r="E272" s="2">
        <v>1</v>
      </c>
    </row>
    <row r="273" spans="1:5" ht="38.25" x14ac:dyDescent="0.25">
      <c r="A273" s="2" t="s">
        <v>29</v>
      </c>
      <c r="B273" s="2" t="s">
        <v>14</v>
      </c>
      <c r="C273" s="2">
        <v>5</v>
      </c>
      <c r="D273" s="2">
        <v>1</v>
      </c>
      <c r="E273" s="2">
        <v>0</v>
      </c>
    </row>
    <row r="274" spans="1:5" ht="25.5" x14ac:dyDescent="0.25">
      <c r="A274" s="2" t="s">
        <v>30</v>
      </c>
      <c r="B274" s="2" t="s">
        <v>11</v>
      </c>
      <c r="C274" s="2">
        <v>5</v>
      </c>
      <c r="D274" s="2">
        <v>10</v>
      </c>
      <c r="E274" s="2">
        <v>0</v>
      </c>
    </row>
    <row r="275" spans="1:5" ht="25.5" x14ac:dyDescent="0.25">
      <c r="A275" s="2" t="s">
        <v>31</v>
      </c>
      <c r="B275" s="2" t="s">
        <v>11</v>
      </c>
      <c r="C275" s="2">
        <v>5</v>
      </c>
      <c r="D275" s="2">
        <v>1</v>
      </c>
      <c r="E275" s="2">
        <v>0</v>
      </c>
    </row>
    <row r="276" spans="1:5" ht="25.5" x14ac:dyDescent="0.25">
      <c r="A276" s="2" t="s">
        <v>32</v>
      </c>
      <c r="B276" s="2" t="s">
        <v>8</v>
      </c>
      <c r="C276" s="2">
        <v>5</v>
      </c>
      <c r="D276" s="2">
        <v>4</v>
      </c>
      <c r="E276" s="2">
        <v>0</v>
      </c>
    </row>
    <row r="277" spans="1:5" ht="38.25" x14ac:dyDescent="0.25">
      <c r="A277" s="2" t="s">
        <v>33</v>
      </c>
      <c r="B277" s="2" t="s">
        <v>8</v>
      </c>
      <c r="C277" s="2">
        <v>5</v>
      </c>
      <c r="D277" s="2">
        <v>5</v>
      </c>
      <c r="E277" s="2">
        <v>0</v>
      </c>
    </row>
    <row r="278" spans="1:5" ht="25.5" x14ac:dyDescent="0.25">
      <c r="A278" s="2" t="s">
        <v>34</v>
      </c>
      <c r="B278" s="2" t="s">
        <v>14</v>
      </c>
      <c r="C278" s="2">
        <v>5</v>
      </c>
      <c r="D278" s="2">
        <v>2</v>
      </c>
      <c r="E278" s="2">
        <v>0</v>
      </c>
    </row>
    <row r="279" spans="1:5" ht="25.5" x14ac:dyDescent="0.25">
      <c r="A279" s="2" t="s">
        <v>35</v>
      </c>
      <c r="B279" s="2" t="s">
        <v>14</v>
      </c>
      <c r="C279" s="2">
        <v>5</v>
      </c>
      <c r="D279" s="2">
        <v>1</v>
      </c>
      <c r="E279" s="2">
        <v>0</v>
      </c>
    </row>
    <row r="280" spans="1:5" ht="25.5" x14ac:dyDescent="0.25">
      <c r="A280" s="2" t="s">
        <v>36</v>
      </c>
      <c r="B280" s="2" t="s">
        <v>6</v>
      </c>
      <c r="C280" s="2">
        <v>5</v>
      </c>
      <c r="D280" s="2">
        <v>71</v>
      </c>
      <c r="E280" s="2">
        <v>12</v>
      </c>
    </row>
    <row r="281" spans="1:5" ht="25.5" x14ac:dyDescent="0.25">
      <c r="A281" s="2" t="s">
        <v>37</v>
      </c>
      <c r="B281" s="2" t="s">
        <v>14</v>
      </c>
      <c r="C281" s="2">
        <v>5</v>
      </c>
      <c r="D281" s="2">
        <v>1</v>
      </c>
      <c r="E281" s="2">
        <v>0</v>
      </c>
    </row>
    <row r="282" spans="1:5" ht="25.5" x14ac:dyDescent="0.25">
      <c r="A282" s="2" t="s">
        <v>38</v>
      </c>
      <c r="B282" s="2" t="s">
        <v>6</v>
      </c>
      <c r="C282" s="2">
        <v>5</v>
      </c>
      <c r="D282" s="2">
        <v>17</v>
      </c>
      <c r="E282" s="2">
        <v>0</v>
      </c>
    </row>
    <row r="283" spans="1:5" ht="25.5" x14ac:dyDescent="0.25">
      <c r="A283" s="2" t="s">
        <v>39</v>
      </c>
      <c r="B283" s="2" t="s">
        <v>14</v>
      </c>
      <c r="C283" s="2">
        <v>5</v>
      </c>
      <c r="D283" s="2">
        <v>2</v>
      </c>
      <c r="E283" s="2">
        <v>0</v>
      </c>
    </row>
    <row r="284" spans="1:5" ht="25.5" x14ac:dyDescent="0.25">
      <c r="A284" s="2" t="s">
        <v>40</v>
      </c>
      <c r="B284" s="2" t="s">
        <v>11</v>
      </c>
      <c r="C284" s="2">
        <v>4</v>
      </c>
      <c r="D284" s="2">
        <v>9</v>
      </c>
      <c r="E284" s="2">
        <v>0</v>
      </c>
    </row>
    <row r="285" spans="1:5" ht="25.5" x14ac:dyDescent="0.25">
      <c r="A285" s="2" t="s">
        <v>41</v>
      </c>
      <c r="B285" s="2" t="s">
        <v>8</v>
      </c>
      <c r="C285" s="2">
        <v>5</v>
      </c>
      <c r="D285" s="2">
        <v>4</v>
      </c>
      <c r="E285" s="2">
        <v>0</v>
      </c>
    </row>
    <row r="286" spans="1:5" ht="25.5" x14ac:dyDescent="0.25">
      <c r="A286" s="2" t="s">
        <v>42</v>
      </c>
      <c r="B286" s="2" t="s">
        <v>14</v>
      </c>
      <c r="C286" s="2">
        <v>5</v>
      </c>
      <c r="D286" s="2">
        <v>3</v>
      </c>
      <c r="E286" s="2">
        <v>0</v>
      </c>
    </row>
    <row r="287" spans="1:5" ht="25.5" x14ac:dyDescent="0.25">
      <c r="A287" s="2" t="s">
        <v>43</v>
      </c>
      <c r="B287" s="2" t="s">
        <v>14</v>
      </c>
      <c r="C287" s="2">
        <v>4</v>
      </c>
      <c r="D287" s="2">
        <v>1</v>
      </c>
      <c r="E287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opLeftCell="K1" workbookViewId="0">
      <selection activeCell="T1" sqref="T1:X39"/>
    </sheetView>
  </sheetViews>
  <sheetFormatPr baseColWidth="10" defaultRowHeight="15" x14ac:dyDescent="0.25"/>
  <sheetData>
    <row r="1" spans="1:24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T1" s="2" t="s">
        <v>5</v>
      </c>
      <c r="U1" s="2" t="s">
        <v>6</v>
      </c>
      <c r="V1" s="2">
        <v>5</v>
      </c>
      <c r="W1" s="2">
        <v>0</v>
      </c>
      <c r="X1" s="2">
        <v>21</v>
      </c>
    </row>
    <row r="2" spans="1:24" ht="25.5" x14ac:dyDescent="0.25">
      <c r="A2" s="2" t="s">
        <v>5</v>
      </c>
      <c r="B2" s="2" t="s">
        <v>6</v>
      </c>
      <c r="C2" s="2">
        <v>5</v>
      </c>
      <c r="D2" s="2">
        <v>155</v>
      </c>
      <c r="E2" s="2">
        <v>2</v>
      </c>
      <c r="G2" s="2" t="s">
        <v>5</v>
      </c>
      <c r="H2" s="2" t="s">
        <v>6</v>
      </c>
      <c r="I2" s="2">
        <v>5</v>
      </c>
      <c r="J2" s="2">
        <v>5800</v>
      </c>
      <c r="K2" s="2">
        <v>2660</v>
      </c>
      <c r="M2" s="2" t="s">
        <v>5</v>
      </c>
      <c r="N2" s="2" t="s">
        <v>6</v>
      </c>
      <c r="O2" s="2">
        <v>5</v>
      </c>
      <c r="P2" s="2">
        <v>0</v>
      </c>
      <c r="Q2" s="2">
        <v>209</v>
      </c>
      <c r="T2" s="2" t="s">
        <v>7</v>
      </c>
      <c r="U2" s="2" t="s">
        <v>8</v>
      </c>
      <c r="V2" s="2">
        <v>5</v>
      </c>
      <c r="W2" s="2">
        <v>0</v>
      </c>
      <c r="X2" s="2">
        <v>32</v>
      </c>
    </row>
    <row r="3" spans="1:24" ht="25.5" x14ac:dyDescent="0.25">
      <c r="A3" s="2" t="s">
        <v>7</v>
      </c>
      <c r="B3" s="2" t="s">
        <v>8</v>
      </c>
      <c r="C3" s="2">
        <v>5</v>
      </c>
      <c r="D3" s="2">
        <v>55</v>
      </c>
      <c r="E3" s="2">
        <v>2</v>
      </c>
      <c r="G3" s="2" t="s">
        <v>7</v>
      </c>
      <c r="H3" s="2" t="s">
        <v>8</v>
      </c>
      <c r="I3" s="2">
        <v>5</v>
      </c>
      <c r="J3" s="2">
        <v>1561</v>
      </c>
      <c r="K3" s="2">
        <v>989</v>
      </c>
      <c r="M3" s="2" t="s">
        <v>7</v>
      </c>
      <c r="N3" s="2" t="s">
        <v>8</v>
      </c>
      <c r="O3" s="2">
        <v>5</v>
      </c>
      <c r="P3" s="2">
        <v>0</v>
      </c>
      <c r="Q3" s="2">
        <v>74</v>
      </c>
      <c r="T3" s="2" t="s">
        <v>9</v>
      </c>
      <c r="U3" s="2" t="s">
        <v>8</v>
      </c>
      <c r="V3" s="2">
        <v>5</v>
      </c>
      <c r="W3" s="2">
        <v>0</v>
      </c>
      <c r="X3" s="2">
        <v>12</v>
      </c>
    </row>
    <row r="4" spans="1:24" ht="25.5" x14ac:dyDescent="0.25">
      <c r="A4" s="2" t="s">
        <v>9</v>
      </c>
      <c r="B4" s="2" t="s">
        <v>8</v>
      </c>
      <c r="C4" s="2">
        <v>5</v>
      </c>
      <c r="D4" s="2">
        <v>35</v>
      </c>
      <c r="E4" s="2">
        <v>1</v>
      </c>
      <c r="G4" s="2" t="s">
        <v>9</v>
      </c>
      <c r="H4" s="2" t="s">
        <v>8</v>
      </c>
      <c r="I4" s="2">
        <v>5</v>
      </c>
      <c r="J4" s="2">
        <v>1372</v>
      </c>
      <c r="K4" s="2">
        <v>692</v>
      </c>
      <c r="M4" s="2" t="s">
        <v>9</v>
      </c>
      <c r="N4" s="2" t="s">
        <v>8</v>
      </c>
      <c r="O4" s="2">
        <v>5</v>
      </c>
      <c r="P4" s="2">
        <v>0</v>
      </c>
      <c r="Q4" s="2">
        <v>23</v>
      </c>
      <c r="T4" s="2" t="s">
        <v>10</v>
      </c>
      <c r="U4" s="2" t="s">
        <v>11</v>
      </c>
      <c r="V4" s="2">
        <v>5</v>
      </c>
      <c r="W4" s="2">
        <v>0</v>
      </c>
      <c r="X4" s="2">
        <v>18</v>
      </c>
    </row>
    <row r="5" spans="1:24" ht="25.5" x14ac:dyDescent="0.25">
      <c r="A5" s="2" t="s">
        <v>10</v>
      </c>
      <c r="B5" s="2" t="s">
        <v>11</v>
      </c>
      <c r="C5" s="2">
        <v>5</v>
      </c>
      <c r="D5" s="2">
        <v>123</v>
      </c>
      <c r="E5" s="2">
        <v>5</v>
      </c>
      <c r="G5" s="2" t="s">
        <v>10</v>
      </c>
      <c r="H5" s="2" t="s">
        <v>11</v>
      </c>
      <c r="I5" s="2">
        <v>5</v>
      </c>
      <c r="J5" s="2">
        <v>4304</v>
      </c>
      <c r="K5" s="2">
        <v>2085</v>
      </c>
      <c r="M5" s="2" t="s">
        <v>10</v>
      </c>
      <c r="N5" s="2" t="s">
        <v>11</v>
      </c>
      <c r="O5" s="2">
        <v>5</v>
      </c>
      <c r="P5" s="2">
        <v>0</v>
      </c>
      <c r="Q5" s="2">
        <v>85</v>
      </c>
      <c r="T5" s="2" t="s">
        <v>12</v>
      </c>
      <c r="U5" s="2" t="s">
        <v>11</v>
      </c>
      <c r="V5" s="2">
        <v>4</v>
      </c>
      <c r="W5" s="2">
        <v>0</v>
      </c>
      <c r="X5" s="2">
        <v>3</v>
      </c>
    </row>
    <row r="6" spans="1:24" ht="25.5" x14ac:dyDescent="0.25">
      <c r="A6" s="2" t="s">
        <v>12</v>
      </c>
      <c r="B6" s="2" t="s">
        <v>11</v>
      </c>
      <c r="C6" s="2">
        <v>4</v>
      </c>
      <c r="D6" s="2">
        <v>45</v>
      </c>
      <c r="E6" s="2">
        <v>6</v>
      </c>
      <c r="G6" s="2" t="s">
        <v>12</v>
      </c>
      <c r="H6" s="2" t="s">
        <v>11</v>
      </c>
      <c r="I6" s="2">
        <v>4</v>
      </c>
      <c r="J6" s="2">
        <v>3114</v>
      </c>
      <c r="K6" s="2">
        <v>1504</v>
      </c>
      <c r="M6" s="2" t="s">
        <v>12</v>
      </c>
      <c r="N6" s="2" t="s">
        <v>11</v>
      </c>
      <c r="O6" s="2">
        <v>4</v>
      </c>
      <c r="P6" s="2">
        <v>0</v>
      </c>
      <c r="Q6" s="2">
        <v>82</v>
      </c>
      <c r="T6" s="2" t="s">
        <v>13</v>
      </c>
      <c r="U6" s="2" t="s">
        <v>14</v>
      </c>
      <c r="V6" s="2">
        <v>4</v>
      </c>
      <c r="W6" s="2">
        <v>0</v>
      </c>
      <c r="X6" s="2">
        <v>1</v>
      </c>
    </row>
    <row r="7" spans="1:24" ht="25.5" x14ac:dyDescent="0.25">
      <c r="A7" s="2" t="s">
        <v>13</v>
      </c>
      <c r="B7" s="2" t="s">
        <v>14</v>
      </c>
      <c r="C7" s="2">
        <v>4</v>
      </c>
      <c r="D7" s="2">
        <v>13</v>
      </c>
      <c r="E7" s="2">
        <v>2</v>
      </c>
      <c r="G7" s="2" t="s">
        <v>13</v>
      </c>
      <c r="H7" s="2" t="s">
        <v>14</v>
      </c>
      <c r="I7" s="2">
        <v>4</v>
      </c>
      <c r="J7" s="2">
        <v>484</v>
      </c>
      <c r="K7" s="2">
        <v>163</v>
      </c>
      <c r="M7" s="2" t="s">
        <v>15</v>
      </c>
      <c r="N7" s="2" t="s">
        <v>8</v>
      </c>
      <c r="O7" s="2">
        <v>4</v>
      </c>
      <c r="P7" s="2">
        <v>0</v>
      </c>
      <c r="Q7" s="2">
        <v>17</v>
      </c>
      <c r="T7" s="2" t="s">
        <v>15</v>
      </c>
      <c r="U7" s="2" t="s">
        <v>8</v>
      </c>
      <c r="V7" s="2">
        <v>4</v>
      </c>
      <c r="W7" s="2">
        <v>0</v>
      </c>
      <c r="X7" s="2">
        <v>1</v>
      </c>
    </row>
    <row r="8" spans="1:24" ht="38.25" x14ac:dyDescent="0.25">
      <c r="A8" s="2" t="s">
        <v>15</v>
      </c>
      <c r="B8" s="2" t="s">
        <v>8</v>
      </c>
      <c r="C8" s="2">
        <v>4</v>
      </c>
      <c r="D8" s="2">
        <v>7</v>
      </c>
      <c r="E8" s="2">
        <v>0</v>
      </c>
      <c r="G8" s="2" t="s">
        <v>15</v>
      </c>
      <c r="H8" s="2" t="s">
        <v>8</v>
      </c>
      <c r="I8" s="2">
        <v>4</v>
      </c>
      <c r="J8" s="2">
        <v>524</v>
      </c>
      <c r="K8" s="2">
        <v>165</v>
      </c>
      <c r="M8" s="2" t="s">
        <v>16</v>
      </c>
      <c r="N8" s="2" t="s">
        <v>8</v>
      </c>
      <c r="O8" s="2">
        <v>4</v>
      </c>
      <c r="P8" s="2">
        <v>0</v>
      </c>
      <c r="Q8" s="2">
        <v>7</v>
      </c>
      <c r="T8" s="2" t="s">
        <v>16</v>
      </c>
      <c r="U8" s="2" t="s">
        <v>8</v>
      </c>
      <c r="V8" s="2">
        <v>4</v>
      </c>
      <c r="W8" s="2">
        <v>0</v>
      </c>
      <c r="X8" s="2">
        <v>3</v>
      </c>
    </row>
    <row r="9" spans="1:24" ht="38.25" x14ac:dyDescent="0.25">
      <c r="A9" s="2" t="s">
        <v>16</v>
      </c>
      <c r="B9" s="2" t="s">
        <v>8</v>
      </c>
      <c r="C9" s="2">
        <v>4</v>
      </c>
      <c r="D9" s="2">
        <v>7</v>
      </c>
      <c r="E9" s="2">
        <v>2</v>
      </c>
      <c r="G9" s="2" t="s">
        <v>16</v>
      </c>
      <c r="H9" s="2" t="s">
        <v>8</v>
      </c>
      <c r="I9" s="2">
        <v>4</v>
      </c>
      <c r="J9" s="2">
        <v>907</v>
      </c>
      <c r="K9" s="2">
        <v>518</v>
      </c>
      <c r="M9" s="2" t="s">
        <v>46</v>
      </c>
      <c r="N9" s="2" t="s">
        <v>14</v>
      </c>
      <c r="O9" s="2">
        <v>4</v>
      </c>
      <c r="P9" s="2">
        <v>0</v>
      </c>
      <c r="Q9" s="2">
        <v>32</v>
      </c>
      <c r="T9" s="2" t="s">
        <v>46</v>
      </c>
      <c r="U9" s="2" t="s">
        <v>14</v>
      </c>
      <c r="V9" s="2">
        <v>4</v>
      </c>
      <c r="W9" s="2">
        <v>0</v>
      </c>
      <c r="X9" s="2">
        <v>1</v>
      </c>
    </row>
    <row r="10" spans="1:24" ht="38.25" x14ac:dyDescent="0.25">
      <c r="A10" s="2" t="s">
        <v>46</v>
      </c>
      <c r="B10" s="2" t="s">
        <v>14</v>
      </c>
      <c r="C10" s="2">
        <v>4</v>
      </c>
      <c r="D10" s="2">
        <v>8</v>
      </c>
      <c r="E10" s="2">
        <v>1</v>
      </c>
      <c r="G10" s="2" t="s">
        <v>46</v>
      </c>
      <c r="H10" s="2" t="s">
        <v>14</v>
      </c>
      <c r="I10" s="2">
        <v>4</v>
      </c>
      <c r="J10" s="2">
        <v>764</v>
      </c>
      <c r="K10" s="2">
        <v>243</v>
      </c>
      <c r="M10" s="2" t="s">
        <v>17</v>
      </c>
      <c r="N10" s="2" t="s">
        <v>11</v>
      </c>
      <c r="O10" s="2">
        <v>4</v>
      </c>
      <c r="P10" s="2">
        <v>0</v>
      </c>
      <c r="Q10" s="2">
        <v>39</v>
      </c>
      <c r="T10" s="2" t="s">
        <v>17</v>
      </c>
      <c r="U10" s="2" t="s">
        <v>11</v>
      </c>
      <c r="V10" s="2">
        <v>4</v>
      </c>
      <c r="W10" s="2">
        <v>0</v>
      </c>
      <c r="X10" s="2">
        <v>14</v>
      </c>
    </row>
    <row r="11" spans="1:24" ht="38.25" x14ac:dyDescent="0.25">
      <c r="A11" s="2" t="s">
        <v>17</v>
      </c>
      <c r="B11" s="2" t="s">
        <v>11</v>
      </c>
      <c r="C11" s="2">
        <v>4</v>
      </c>
      <c r="D11" s="2">
        <v>22</v>
      </c>
      <c r="E11" s="2">
        <v>1</v>
      </c>
      <c r="G11" s="2" t="s">
        <v>17</v>
      </c>
      <c r="H11" s="2" t="s">
        <v>11</v>
      </c>
      <c r="I11" s="2">
        <v>4</v>
      </c>
      <c r="J11" s="2">
        <v>2062</v>
      </c>
      <c r="K11" s="2">
        <v>1353</v>
      </c>
      <c r="M11" s="2" t="s">
        <v>18</v>
      </c>
      <c r="N11" s="2" t="s">
        <v>8</v>
      </c>
      <c r="O11" s="2">
        <v>4</v>
      </c>
      <c r="P11" s="2">
        <v>0</v>
      </c>
      <c r="Q11" s="2">
        <v>1</v>
      </c>
      <c r="T11" s="2" t="s">
        <v>18</v>
      </c>
      <c r="U11" s="2" t="s">
        <v>8</v>
      </c>
      <c r="V11" s="2">
        <v>4</v>
      </c>
      <c r="W11" s="2">
        <v>0</v>
      </c>
      <c r="X11" s="2">
        <v>16</v>
      </c>
    </row>
    <row r="12" spans="1:24" ht="25.5" x14ac:dyDescent="0.25">
      <c r="A12" s="2" t="s">
        <v>18</v>
      </c>
      <c r="B12" s="2" t="s">
        <v>8</v>
      </c>
      <c r="C12" s="2">
        <v>4</v>
      </c>
      <c r="D12" s="2">
        <v>17</v>
      </c>
      <c r="E12" s="2">
        <v>1</v>
      </c>
      <c r="G12" s="2" t="s">
        <v>18</v>
      </c>
      <c r="H12" s="2" t="s">
        <v>8</v>
      </c>
      <c r="I12" s="2">
        <v>4</v>
      </c>
      <c r="J12" s="2">
        <v>627</v>
      </c>
      <c r="K12" s="2">
        <v>459</v>
      </c>
      <c r="M12" s="2" t="s">
        <v>19</v>
      </c>
      <c r="N12" s="2" t="s">
        <v>14</v>
      </c>
      <c r="O12" s="2">
        <v>4</v>
      </c>
      <c r="P12" s="2">
        <v>0</v>
      </c>
      <c r="Q12" s="2">
        <v>6</v>
      </c>
      <c r="T12" s="2" t="s">
        <v>19</v>
      </c>
      <c r="U12" s="2" t="s">
        <v>14</v>
      </c>
      <c r="V12" s="2">
        <v>4</v>
      </c>
      <c r="W12" s="2">
        <v>0</v>
      </c>
      <c r="X12" s="2">
        <v>5</v>
      </c>
    </row>
    <row r="13" spans="1:24" ht="25.5" x14ac:dyDescent="0.25">
      <c r="A13" s="2" t="s">
        <v>19</v>
      </c>
      <c r="B13" s="2" t="s">
        <v>14</v>
      </c>
      <c r="C13" s="2">
        <v>4</v>
      </c>
      <c r="D13" s="2">
        <v>14</v>
      </c>
      <c r="E13" s="2">
        <v>1</v>
      </c>
      <c r="G13" s="2" t="s">
        <v>19</v>
      </c>
      <c r="H13" s="2" t="s">
        <v>14</v>
      </c>
      <c r="I13" s="2">
        <v>4</v>
      </c>
      <c r="J13" s="2">
        <v>1075</v>
      </c>
      <c r="K13" s="2">
        <v>573</v>
      </c>
      <c r="M13" s="2" t="s">
        <v>20</v>
      </c>
      <c r="N13" s="2" t="s">
        <v>14</v>
      </c>
      <c r="O13" s="2">
        <v>4</v>
      </c>
      <c r="P13" s="2">
        <v>0</v>
      </c>
      <c r="Q13" s="2">
        <v>4</v>
      </c>
      <c r="T13" s="2" t="s">
        <v>20</v>
      </c>
      <c r="U13" s="2" t="s">
        <v>14</v>
      </c>
      <c r="V13" s="2">
        <v>4</v>
      </c>
      <c r="W13" s="2">
        <v>0</v>
      </c>
      <c r="X13" s="2">
        <v>5</v>
      </c>
    </row>
    <row r="14" spans="1:24" ht="38.25" x14ac:dyDescent="0.25">
      <c r="A14" s="2" t="s">
        <v>20</v>
      </c>
      <c r="B14" s="2" t="s">
        <v>14</v>
      </c>
      <c r="C14" s="2">
        <v>4</v>
      </c>
      <c r="D14" s="2">
        <v>6</v>
      </c>
      <c r="E14" s="2">
        <v>0</v>
      </c>
      <c r="G14" s="2" t="s">
        <v>20</v>
      </c>
      <c r="H14" s="2" t="s">
        <v>14</v>
      </c>
      <c r="I14" s="2">
        <v>4</v>
      </c>
      <c r="J14" s="2">
        <v>531</v>
      </c>
      <c r="K14" s="2">
        <v>190</v>
      </c>
      <c r="M14" s="2" t="s">
        <v>21</v>
      </c>
      <c r="N14" s="2" t="s">
        <v>11</v>
      </c>
      <c r="O14" s="2">
        <v>4</v>
      </c>
      <c r="P14" s="2">
        <v>0</v>
      </c>
      <c r="Q14" s="2">
        <v>50</v>
      </c>
      <c r="T14" s="2" t="s">
        <v>21</v>
      </c>
      <c r="U14" s="2" t="s">
        <v>11</v>
      </c>
      <c r="V14" s="2">
        <v>4</v>
      </c>
      <c r="W14" s="2">
        <v>0</v>
      </c>
      <c r="X14" s="2">
        <v>8</v>
      </c>
    </row>
    <row r="15" spans="1:24" ht="38.25" x14ac:dyDescent="0.25">
      <c r="A15" s="2" t="s">
        <v>21</v>
      </c>
      <c r="B15" s="2" t="s">
        <v>11</v>
      </c>
      <c r="C15" s="2">
        <v>4</v>
      </c>
      <c r="D15" s="2">
        <v>26</v>
      </c>
      <c r="E15" s="2">
        <v>2</v>
      </c>
      <c r="G15" s="2" t="s">
        <v>21</v>
      </c>
      <c r="H15" s="2" t="s">
        <v>11</v>
      </c>
      <c r="I15" s="2">
        <v>4</v>
      </c>
      <c r="J15" s="2">
        <v>1696</v>
      </c>
      <c r="K15" s="2">
        <v>787</v>
      </c>
      <c r="M15" s="2" t="s">
        <v>22</v>
      </c>
      <c r="N15" s="2" t="s">
        <v>14</v>
      </c>
      <c r="O15" s="2">
        <v>4</v>
      </c>
      <c r="P15" s="2">
        <v>0</v>
      </c>
      <c r="Q15" s="2">
        <v>10</v>
      </c>
      <c r="T15" s="2" t="s">
        <v>22</v>
      </c>
      <c r="U15" s="2" t="s">
        <v>14</v>
      </c>
      <c r="V15" s="2">
        <v>4</v>
      </c>
      <c r="W15" s="2">
        <v>0</v>
      </c>
      <c r="X15" s="2">
        <v>1</v>
      </c>
    </row>
    <row r="16" spans="1:24" ht="38.25" x14ac:dyDescent="0.25">
      <c r="A16" s="2" t="s">
        <v>22</v>
      </c>
      <c r="B16" s="2" t="s">
        <v>14</v>
      </c>
      <c r="C16" s="2">
        <v>4</v>
      </c>
      <c r="D16" s="2">
        <v>19</v>
      </c>
      <c r="E16" s="2">
        <v>0</v>
      </c>
      <c r="G16" s="2" t="s">
        <v>22</v>
      </c>
      <c r="H16" s="2" t="s">
        <v>14</v>
      </c>
      <c r="I16" s="2">
        <v>4</v>
      </c>
      <c r="J16" s="2">
        <v>781</v>
      </c>
      <c r="K16" s="2">
        <v>274</v>
      </c>
      <c r="M16" s="2" t="s">
        <v>23</v>
      </c>
      <c r="N16" s="2" t="s">
        <v>14</v>
      </c>
      <c r="O16" s="2">
        <v>4</v>
      </c>
      <c r="P16" s="2">
        <v>0</v>
      </c>
      <c r="Q16" s="2">
        <v>1</v>
      </c>
      <c r="T16" s="2" t="s">
        <v>23</v>
      </c>
      <c r="U16" s="2" t="s">
        <v>14</v>
      </c>
      <c r="V16" s="2">
        <v>4</v>
      </c>
      <c r="W16" s="2">
        <v>0</v>
      </c>
      <c r="X16" s="2">
        <v>7</v>
      </c>
    </row>
    <row r="17" spans="1:24" ht="38.25" x14ac:dyDescent="0.25">
      <c r="A17" s="2" t="s">
        <v>23</v>
      </c>
      <c r="B17" s="2" t="s">
        <v>14</v>
      </c>
      <c r="C17" s="2">
        <v>4</v>
      </c>
      <c r="D17" s="2">
        <v>7</v>
      </c>
      <c r="E17" s="2">
        <v>1</v>
      </c>
      <c r="G17" s="2" t="s">
        <v>23</v>
      </c>
      <c r="H17" s="2" t="s">
        <v>14</v>
      </c>
      <c r="I17" s="2">
        <v>4</v>
      </c>
      <c r="J17" s="2">
        <v>576</v>
      </c>
      <c r="K17" s="2">
        <v>339</v>
      </c>
      <c r="M17" s="2" t="s">
        <v>24</v>
      </c>
      <c r="N17" s="2" t="s">
        <v>6</v>
      </c>
      <c r="O17" s="2">
        <v>5</v>
      </c>
      <c r="P17" s="2">
        <v>0</v>
      </c>
      <c r="Q17" s="2">
        <v>165</v>
      </c>
      <c r="T17" s="2" t="s">
        <v>24</v>
      </c>
      <c r="U17" s="2" t="s">
        <v>6</v>
      </c>
      <c r="V17" s="2">
        <v>5</v>
      </c>
      <c r="W17" s="2">
        <v>0</v>
      </c>
      <c r="X17" s="2">
        <v>54</v>
      </c>
    </row>
    <row r="18" spans="1:24" ht="38.25" x14ac:dyDescent="0.25">
      <c r="A18" s="2" t="s">
        <v>24</v>
      </c>
      <c r="B18" s="2" t="s">
        <v>6</v>
      </c>
      <c r="C18" s="2">
        <v>5</v>
      </c>
      <c r="D18" s="2">
        <v>262</v>
      </c>
      <c r="E18" s="2">
        <v>4</v>
      </c>
      <c r="G18" s="2" t="s">
        <v>24</v>
      </c>
      <c r="H18" s="2" t="s">
        <v>6</v>
      </c>
      <c r="I18" s="2">
        <v>5</v>
      </c>
      <c r="J18" s="2">
        <v>8030</v>
      </c>
      <c r="K18" s="2">
        <v>4946</v>
      </c>
      <c r="M18" s="2" t="s">
        <v>25</v>
      </c>
      <c r="N18" s="2" t="s">
        <v>8</v>
      </c>
      <c r="O18" s="2">
        <v>5</v>
      </c>
      <c r="P18" s="2">
        <v>0</v>
      </c>
      <c r="Q18" s="2">
        <v>49</v>
      </c>
      <c r="T18" s="2" t="s">
        <v>25</v>
      </c>
      <c r="U18" s="2" t="s">
        <v>8</v>
      </c>
      <c r="V18" s="2">
        <v>5</v>
      </c>
      <c r="W18" s="2">
        <v>0</v>
      </c>
      <c r="X18" s="2">
        <v>8</v>
      </c>
    </row>
    <row r="19" spans="1:24" ht="51" x14ac:dyDescent="0.25">
      <c r="A19" s="2" t="s">
        <v>25</v>
      </c>
      <c r="B19" s="2" t="s">
        <v>8</v>
      </c>
      <c r="C19" s="2">
        <v>5</v>
      </c>
      <c r="D19" s="2">
        <v>59</v>
      </c>
      <c r="E19" s="2">
        <v>0</v>
      </c>
      <c r="G19" s="2" t="s">
        <v>25</v>
      </c>
      <c r="H19" s="2" t="s">
        <v>8</v>
      </c>
      <c r="I19" s="2">
        <v>5</v>
      </c>
      <c r="J19" s="2">
        <v>1796</v>
      </c>
      <c r="K19" s="2">
        <v>998</v>
      </c>
      <c r="M19" s="2" t="s">
        <v>26</v>
      </c>
      <c r="N19" s="2" t="s">
        <v>11</v>
      </c>
      <c r="O19" s="2">
        <v>5</v>
      </c>
      <c r="P19" s="2">
        <v>0</v>
      </c>
      <c r="Q19" s="2">
        <v>366</v>
      </c>
      <c r="T19" s="2" t="s">
        <v>26</v>
      </c>
      <c r="U19" s="2" t="s">
        <v>11</v>
      </c>
      <c r="V19" s="2">
        <v>5</v>
      </c>
      <c r="W19" s="2">
        <v>0</v>
      </c>
      <c r="X19" s="2">
        <v>34</v>
      </c>
    </row>
    <row r="20" spans="1:24" ht="51" x14ac:dyDescent="0.25">
      <c r="A20" s="2" t="s">
        <v>26</v>
      </c>
      <c r="B20" s="2" t="s">
        <v>11</v>
      </c>
      <c r="C20" s="2">
        <v>5</v>
      </c>
      <c r="D20" s="2">
        <v>330</v>
      </c>
      <c r="E20" s="2">
        <v>9</v>
      </c>
      <c r="G20" s="2" t="s">
        <v>26</v>
      </c>
      <c r="H20" s="2" t="s">
        <v>11</v>
      </c>
      <c r="I20" s="2">
        <v>5</v>
      </c>
      <c r="J20" s="2">
        <v>9199</v>
      </c>
      <c r="K20" s="2">
        <v>6048</v>
      </c>
      <c r="M20" s="2" t="s">
        <v>27</v>
      </c>
      <c r="N20" s="2" t="s">
        <v>11</v>
      </c>
      <c r="O20" s="2">
        <v>5</v>
      </c>
      <c r="P20" s="2">
        <v>0</v>
      </c>
      <c r="Q20" s="2">
        <v>152</v>
      </c>
      <c r="T20" s="2" t="s">
        <v>27</v>
      </c>
      <c r="U20" s="2" t="s">
        <v>11</v>
      </c>
      <c r="V20" s="2">
        <v>5</v>
      </c>
      <c r="W20" s="2">
        <v>0</v>
      </c>
      <c r="X20" s="2">
        <v>63</v>
      </c>
    </row>
    <row r="21" spans="1:24" ht="38.25" x14ac:dyDescent="0.25">
      <c r="A21" s="2" t="s">
        <v>27</v>
      </c>
      <c r="B21" s="2" t="s">
        <v>11</v>
      </c>
      <c r="C21" s="2">
        <v>5</v>
      </c>
      <c r="D21" s="2">
        <v>249</v>
      </c>
      <c r="E21" s="2">
        <v>0</v>
      </c>
      <c r="G21" s="2" t="s">
        <v>27</v>
      </c>
      <c r="H21" s="2" t="s">
        <v>11</v>
      </c>
      <c r="I21" s="2">
        <v>5</v>
      </c>
      <c r="J21" s="2">
        <v>7677</v>
      </c>
      <c r="K21" s="2">
        <v>4201</v>
      </c>
      <c r="M21" s="2" t="s">
        <v>47</v>
      </c>
      <c r="N21" s="2" t="s">
        <v>14</v>
      </c>
      <c r="O21" s="2">
        <v>5</v>
      </c>
      <c r="P21" s="2">
        <v>0</v>
      </c>
      <c r="Q21" s="2">
        <v>2</v>
      </c>
      <c r="T21" s="2" t="s">
        <v>28</v>
      </c>
      <c r="U21" s="2" t="s">
        <v>8</v>
      </c>
      <c r="V21" s="2">
        <v>5</v>
      </c>
      <c r="W21" s="2">
        <v>0</v>
      </c>
      <c r="X21" s="2">
        <v>5</v>
      </c>
    </row>
    <row r="22" spans="1:24" ht="38.25" x14ac:dyDescent="0.25">
      <c r="A22" s="2" t="s">
        <v>28</v>
      </c>
      <c r="B22" s="2" t="s">
        <v>8</v>
      </c>
      <c r="C22" s="2">
        <v>5</v>
      </c>
      <c r="D22" s="2">
        <v>18</v>
      </c>
      <c r="E22" s="2">
        <v>0</v>
      </c>
      <c r="G22" s="2" t="s">
        <v>28</v>
      </c>
      <c r="H22" s="2" t="s">
        <v>8</v>
      </c>
      <c r="I22" s="2">
        <v>5</v>
      </c>
      <c r="J22" s="2">
        <v>1168</v>
      </c>
      <c r="K22" s="2">
        <v>579</v>
      </c>
      <c r="M22" s="2" t="s">
        <v>29</v>
      </c>
      <c r="N22" s="2" t="s">
        <v>14</v>
      </c>
      <c r="O22" s="2">
        <v>5</v>
      </c>
      <c r="P22" s="2">
        <v>0</v>
      </c>
      <c r="Q22" s="2">
        <v>15</v>
      </c>
      <c r="T22" s="2" t="s">
        <v>47</v>
      </c>
      <c r="U22" s="2" t="s">
        <v>14</v>
      </c>
      <c r="V22" s="2">
        <v>5</v>
      </c>
      <c r="W22" s="2">
        <v>0</v>
      </c>
      <c r="X22" s="2">
        <v>11</v>
      </c>
    </row>
    <row r="23" spans="1:24" ht="38.25" x14ac:dyDescent="0.25">
      <c r="A23" s="2" t="s">
        <v>47</v>
      </c>
      <c r="B23" s="2" t="s">
        <v>14</v>
      </c>
      <c r="C23" s="2">
        <v>5</v>
      </c>
      <c r="D23" s="2">
        <v>5</v>
      </c>
      <c r="E23" s="2">
        <v>0</v>
      </c>
      <c r="G23" s="2" t="s">
        <v>47</v>
      </c>
      <c r="H23" s="2" t="s">
        <v>14</v>
      </c>
      <c r="I23" s="2">
        <v>5</v>
      </c>
      <c r="J23" s="2">
        <v>368</v>
      </c>
      <c r="K23" s="2">
        <v>180</v>
      </c>
      <c r="M23" s="2" t="s">
        <v>30</v>
      </c>
      <c r="N23" s="2" t="s">
        <v>11</v>
      </c>
      <c r="O23" s="2">
        <v>5</v>
      </c>
      <c r="P23" s="2">
        <v>0</v>
      </c>
      <c r="Q23" s="2">
        <v>2</v>
      </c>
      <c r="T23" s="2" t="s">
        <v>29</v>
      </c>
      <c r="U23" s="2" t="s">
        <v>14</v>
      </c>
      <c r="V23" s="2">
        <v>5</v>
      </c>
      <c r="W23" s="2">
        <v>0</v>
      </c>
      <c r="X23" s="2">
        <v>16</v>
      </c>
    </row>
    <row r="24" spans="1:24" ht="38.25" x14ac:dyDescent="0.25">
      <c r="A24" s="2" t="s">
        <v>29</v>
      </c>
      <c r="B24" s="2" t="s">
        <v>14</v>
      </c>
      <c r="C24" s="2">
        <v>5</v>
      </c>
      <c r="D24" s="2">
        <v>4</v>
      </c>
      <c r="E24" s="2">
        <v>0</v>
      </c>
      <c r="G24" s="2" t="s">
        <v>29</v>
      </c>
      <c r="H24" s="2" t="s">
        <v>14</v>
      </c>
      <c r="I24" s="2">
        <v>5</v>
      </c>
      <c r="J24" s="2">
        <v>371</v>
      </c>
      <c r="K24" s="2">
        <v>163</v>
      </c>
      <c r="M24" s="2" t="s">
        <v>31</v>
      </c>
      <c r="N24" s="2" t="s">
        <v>11</v>
      </c>
      <c r="O24" s="2">
        <v>5</v>
      </c>
      <c r="P24" s="2">
        <v>0</v>
      </c>
      <c r="Q24" s="2">
        <v>14</v>
      </c>
      <c r="T24" s="2" t="s">
        <v>30</v>
      </c>
      <c r="U24" s="2" t="s">
        <v>11</v>
      </c>
      <c r="V24" s="2">
        <v>5</v>
      </c>
      <c r="W24" s="2">
        <v>0</v>
      </c>
      <c r="X24" s="2">
        <v>3</v>
      </c>
    </row>
    <row r="25" spans="1:24" ht="25.5" x14ac:dyDescent="0.25">
      <c r="A25" s="2" t="s">
        <v>30</v>
      </c>
      <c r="B25" s="2" t="s">
        <v>11</v>
      </c>
      <c r="C25" s="2">
        <v>5</v>
      </c>
      <c r="D25" s="2">
        <v>52</v>
      </c>
      <c r="E25" s="2">
        <v>1</v>
      </c>
      <c r="G25" s="2" t="s">
        <v>30</v>
      </c>
      <c r="H25" s="2" t="s">
        <v>11</v>
      </c>
      <c r="I25" s="2">
        <v>5</v>
      </c>
      <c r="J25" s="2">
        <v>1390</v>
      </c>
      <c r="K25" s="2">
        <v>590</v>
      </c>
      <c r="M25" s="2" t="s">
        <v>32</v>
      </c>
      <c r="N25" s="2" t="s">
        <v>8</v>
      </c>
      <c r="O25" s="2">
        <v>5</v>
      </c>
      <c r="P25" s="2">
        <v>0</v>
      </c>
      <c r="Q25" s="2">
        <v>5</v>
      </c>
      <c r="T25" s="2" t="s">
        <v>32</v>
      </c>
      <c r="U25" s="2" t="s">
        <v>8</v>
      </c>
      <c r="V25" s="2">
        <v>5</v>
      </c>
      <c r="W25" s="2">
        <v>0</v>
      </c>
      <c r="X25" s="2">
        <v>2</v>
      </c>
    </row>
    <row r="26" spans="1:24" ht="38.25" x14ac:dyDescent="0.25">
      <c r="A26" s="2" t="s">
        <v>31</v>
      </c>
      <c r="B26" s="2" t="s">
        <v>11</v>
      </c>
      <c r="C26" s="2">
        <v>5</v>
      </c>
      <c r="D26" s="2">
        <v>7</v>
      </c>
      <c r="E26" s="2">
        <v>0</v>
      </c>
      <c r="G26" s="2" t="s">
        <v>31</v>
      </c>
      <c r="H26" s="2" t="s">
        <v>11</v>
      </c>
      <c r="I26" s="2">
        <v>5</v>
      </c>
      <c r="J26" s="2">
        <v>423</v>
      </c>
      <c r="K26" s="2">
        <v>177</v>
      </c>
      <c r="M26" s="2" t="s">
        <v>35</v>
      </c>
      <c r="N26" s="2" t="s">
        <v>14</v>
      </c>
      <c r="O26" s="2">
        <v>5</v>
      </c>
      <c r="P26" s="2">
        <v>0</v>
      </c>
      <c r="Q26" s="2">
        <v>6</v>
      </c>
      <c r="T26" s="2" t="s">
        <v>33</v>
      </c>
      <c r="U26" s="2" t="s">
        <v>8</v>
      </c>
      <c r="V26" s="2">
        <v>5</v>
      </c>
      <c r="W26" s="2">
        <v>0</v>
      </c>
      <c r="X26" s="2">
        <v>20</v>
      </c>
    </row>
    <row r="27" spans="1:24" ht="25.5" x14ac:dyDescent="0.25">
      <c r="A27" s="2" t="s">
        <v>32</v>
      </c>
      <c r="B27" s="2" t="s">
        <v>8</v>
      </c>
      <c r="C27" s="2">
        <v>5</v>
      </c>
      <c r="D27" s="2">
        <v>24</v>
      </c>
      <c r="E27" s="2">
        <v>1</v>
      </c>
      <c r="G27" s="2" t="s">
        <v>32</v>
      </c>
      <c r="H27" s="2" t="s">
        <v>8</v>
      </c>
      <c r="I27" s="2">
        <v>5</v>
      </c>
      <c r="J27" s="2">
        <v>1010</v>
      </c>
      <c r="K27" s="2">
        <v>553</v>
      </c>
      <c r="M27" s="2" t="s">
        <v>36</v>
      </c>
      <c r="N27" s="2" t="s">
        <v>6</v>
      </c>
      <c r="O27" s="2">
        <v>5</v>
      </c>
      <c r="P27" s="2">
        <v>0</v>
      </c>
      <c r="Q27" s="2">
        <v>2</v>
      </c>
      <c r="T27" s="2" t="s">
        <v>34</v>
      </c>
      <c r="U27" s="2" t="s">
        <v>14</v>
      </c>
      <c r="V27" s="2">
        <v>5</v>
      </c>
      <c r="W27" s="2">
        <v>0</v>
      </c>
      <c r="X27" s="2">
        <v>1</v>
      </c>
    </row>
    <row r="28" spans="1:24" ht="38.25" x14ac:dyDescent="0.25">
      <c r="A28" s="2" t="s">
        <v>33</v>
      </c>
      <c r="B28" s="2" t="s">
        <v>8</v>
      </c>
      <c r="C28" s="2">
        <v>5</v>
      </c>
      <c r="D28" s="2">
        <v>33</v>
      </c>
      <c r="E28" s="2">
        <v>1</v>
      </c>
      <c r="G28" s="2" t="s">
        <v>33</v>
      </c>
      <c r="H28" s="2" t="s">
        <v>8</v>
      </c>
      <c r="I28" s="2">
        <v>5</v>
      </c>
      <c r="J28" s="2">
        <v>1236</v>
      </c>
      <c r="K28" s="2">
        <v>512</v>
      </c>
      <c r="M28" s="2" t="s">
        <v>48</v>
      </c>
      <c r="N28" s="2" t="s">
        <v>11</v>
      </c>
      <c r="O28" s="2">
        <v>5</v>
      </c>
      <c r="P28" s="2">
        <v>0</v>
      </c>
      <c r="Q28" s="2">
        <v>5</v>
      </c>
      <c r="T28" s="2" t="s">
        <v>35</v>
      </c>
      <c r="U28" s="2" t="s">
        <v>14</v>
      </c>
      <c r="V28" s="2">
        <v>5</v>
      </c>
      <c r="W28" s="2">
        <v>0</v>
      </c>
      <c r="X28" s="2">
        <v>1</v>
      </c>
    </row>
    <row r="29" spans="1:24" ht="25.5" x14ac:dyDescent="0.25">
      <c r="A29" s="2" t="s">
        <v>34</v>
      </c>
      <c r="B29" s="2" t="s">
        <v>14</v>
      </c>
      <c r="C29" s="2">
        <v>5</v>
      </c>
      <c r="D29" s="2">
        <v>1</v>
      </c>
      <c r="E29" s="2">
        <v>0</v>
      </c>
      <c r="G29" s="2" t="s">
        <v>34</v>
      </c>
      <c r="H29" s="2" t="s">
        <v>14</v>
      </c>
      <c r="I29" s="2">
        <v>5</v>
      </c>
      <c r="J29" s="2">
        <v>357</v>
      </c>
      <c r="K29" s="2">
        <v>71</v>
      </c>
      <c r="M29" s="2" t="s">
        <v>37</v>
      </c>
      <c r="N29" s="2" t="s">
        <v>14</v>
      </c>
      <c r="O29" s="2">
        <v>5</v>
      </c>
      <c r="P29" s="2">
        <v>0</v>
      </c>
      <c r="Q29" s="2">
        <v>4</v>
      </c>
      <c r="T29" s="2" t="s">
        <v>36</v>
      </c>
      <c r="U29" s="2" t="s">
        <v>6</v>
      </c>
      <c r="V29" s="2">
        <v>5</v>
      </c>
      <c r="W29" s="2">
        <v>0</v>
      </c>
      <c r="X29" s="2">
        <v>56</v>
      </c>
    </row>
    <row r="30" spans="1:24" ht="25.5" x14ac:dyDescent="0.25">
      <c r="A30" s="2" t="s">
        <v>35</v>
      </c>
      <c r="B30" s="2" t="s">
        <v>14</v>
      </c>
      <c r="C30" s="2">
        <v>5</v>
      </c>
      <c r="D30" s="2">
        <v>6</v>
      </c>
      <c r="E30" s="2">
        <v>0</v>
      </c>
      <c r="G30" s="2" t="s">
        <v>35</v>
      </c>
      <c r="H30" s="2" t="s">
        <v>14</v>
      </c>
      <c r="I30" s="2">
        <v>5</v>
      </c>
      <c r="J30" s="2">
        <v>318</v>
      </c>
      <c r="K30" s="2">
        <v>167</v>
      </c>
      <c r="M30" s="2" t="s">
        <v>38</v>
      </c>
      <c r="N30" s="2" t="s">
        <v>6</v>
      </c>
      <c r="O30" s="2">
        <v>5</v>
      </c>
      <c r="P30" s="2">
        <v>0</v>
      </c>
      <c r="Q30" s="2">
        <v>24</v>
      </c>
      <c r="T30" s="2" t="s">
        <v>48</v>
      </c>
      <c r="U30" s="2" t="s">
        <v>11</v>
      </c>
      <c r="V30" s="2">
        <v>5</v>
      </c>
      <c r="W30" s="2">
        <v>0</v>
      </c>
      <c r="X30" s="2">
        <v>3</v>
      </c>
    </row>
    <row r="31" spans="1:24" ht="25.5" x14ac:dyDescent="0.25">
      <c r="A31" s="2" t="s">
        <v>36</v>
      </c>
      <c r="B31" s="2" t="s">
        <v>6</v>
      </c>
      <c r="C31" s="2">
        <v>5</v>
      </c>
      <c r="D31" s="2">
        <v>263</v>
      </c>
      <c r="E31" s="2">
        <v>1</v>
      </c>
      <c r="G31" s="2" t="s">
        <v>36</v>
      </c>
      <c r="H31" s="2" t="s">
        <v>6</v>
      </c>
      <c r="I31" s="2">
        <v>5</v>
      </c>
      <c r="J31" s="2">
        <v>5016</v>
      </c>
      <c r="K31" s="2">
        <v>2268</v>
      </c>
      <c r="M31" s="2" t="s">
        <v>39</v>
      </c>
      <c r="N31" s="2" t="s">
        <v>14</v>
      </c>
      <c r="O31" s="2">
        <v>5</v>
      </c>
      <c r="P31" s="2">
        <v>0</v>
      </c>
      <c r="Q31" s="2">
        <v>10</v>
      </c>
      <c r="T31" s="2" t="s">
        <v>37</v>
      </c>
      <c r="U31" s="2" t="s">
        <v>14</v>
      </c>
      <c r="V31" s="2">
        <v>5</v>
      </c>
      <c r="W31" s="2">
        <v>0</v>
      </c>
      <c r="X31" s="2">
        <v>4</v>
      </c>
    </row>
    <row r="32" spans="1:24" ht="25.5" x14ac:dyDescent="0.25">
      <c r="A32" s="2" t="s">
        <v>48</v>
      </c>
      <c r="B32" s="2" t="s">
        <v>11</v>
      </c>
      <c r="C32" s="2">
        <v>5</v>
      </c>
      <c r="D32" s="2">
        <v>11</v>
      </c>
      <c r="E32" s="2">
        <v>0</v>
      </c>
      <c r="G32" s="2" t="s">
        <v>48</v>
      </c>
      <c r="H32" s="2" t="s">
        <v>11</v>
      </c>
      <c r="I32" s="2">
        <v>5</v>
      </c>
      <c r="J32" s="2">
        <v>833</v>
      </c>
      <c r="K32" s="2">
        <v>419</v>
      </c>
      <c r="M32" s="2" t="s">
        <v>40</v>
      </c>
      <c r="N32" s="2" t="s">
        <v>11</v>
      </c>
      <c r="O32" s="2">
        <v>4</v>
      </c>
      <c r="P32" s="2">
        <v>0</v>
      </c>
      <c r="Q32" s="2">
        <v>144</v>
      </c>
      <c r="T32" s="2" t="s">
        <v>49</v>
      </c>
      <c r="U32" s="2" t="s">
        <v>8</v>
      </c>
      <c r="V32" s="2">
        <v>5</v>
      </c>
      <c r="W32" s="2">
        <v>0</v>
      </c>
      <c r="X32" s="2">
        <v>1</v>
      </c>
    </row>
    <row r="33" spans="1:24" ht="25.5" x14ac:dyDescent="0.25">
      <c r="A33" s="2" t="s">
        <v>37</v>
      </c>
      <c r="B33" s="2" t="s">
        <v>14</v>
      </c>
      <c r="C33" s="2">
        <v>5</v>
      </c>
      <c r="D33" s="2">
        <v>9</v>
      </c>
      <c r="E33" s="2">
        <v>0</v>
      </c>
      <c r="G33" s="2" t="s">
        <v>37</v>
      </c>
      <c r="H33" s="2" t="s">
        <v>14</v>
      </c>
      <c r="I33" s="2">
        <v>5</v>
      </c>
      <c r="J33" s="2">
        <v>360</v>
      </c>
      <c r="K33" s="2">
        <v>141</v>
      </c>
      <c r="M33" s="2" t="s">
        <v>41</v>
      </c>
      <c r="N33" s="2" t="s">
        <v>8</v>
      </c>
      <c r="O33" s="2">
        <v>5</v>
      </c>
      <c r="P33" s="2">
        <v>0</v>
      </c>
      <c r="Q33" s="2">
        <v>15</v>
      </c>
      <c r="T33" s="2" t="s">
        <v>38</v>
      </c>
      <c r="U33" s="2" t="s">
        <v>6</v>
      </c>
      <c r="V33" s="2">
        <v>5</v>
      </c>
      <c r="W33" s="2">
        <v>0</v>
      </c>
      <c r="X33" s="2">
        <v>15</v>
      </c>
    </row>
    <row r="34" spans="1:24" ht="25.5" x14ac:dyDescent="0.25">
      <c r="A34" s="2" t="s">
        <v>49</v>
      </c>
      <c r="B34" s="2" t="s">
        <v>8</v>
      </c>
      <c r="C34" s="2">
        <v>5</v>
      </c>
      <c r="D34" s="2">
        <v>5</v>
      </c>
      <c r="E34" s="2">
        <v>0</v>
      </c>
      <c r="G34" s="2" t="s">
        <v>49</v>
      </c>
      <c r="H34" s="2" t="s">
        <v>8</v>
      </c>
      <c r="I34" s="2">
        <v>5</v>
      </c>
      <c r="J34" s="2">
        <v>198</v>
      </c>
      <c r="K34" s="2">
        <v>68</v>
      </c>
      <c r="M34" s="2" t="s">
        <v>42</v>
      </c>
      <c r="N34" s="2" t="s">
        <v>14</v>
      </c>
      <c r="O34" s="2">
        <v>5</v>
      </c>
      <c r="P34" s="2">
        <v>0</v>
      </c>
      <c r="Q34" s="2">
        <v>3</v>
      </c>
      <c r="T34" s="2" t="s">
        <v>40</v>
      </c>
      <c r="U34" s="2" t="s">
        <v>11</v>
      </c>
      <c r="V34" s="2">
        <v>4</v>
      </c>
      <c r="W34" s="2">
        <v>0</v>
      </c>
      <c r="X34" s="2">
        <v>119</v>
      </c>
    </row>
    <row r="35" spans="1:24" ht="25.5" x14ac:dyDescent="0.25">
      <c r="A35" s="2" t="s">
        <v>38</v>
      </c>
      <c r="B35" s="2" t="s">
        <v>6</v>
      </c>
      <c r="C35" s="2">
        <v>5</v>
      </c>
      <c r="D35" s="2">
        <v>87</v>
      </c>
      <c r="E35" s="2">
        <v>1</v>
      </c>
      <c r="G35" s="2" t="s">
        <v>38</v>
      </c>
      <c r="H35" s="2" t="s">
        <v>6</v>
      </c>
      <c r="I35" s="2">
        <v>5</v>
      </c>
      <c r="J35" s="2">
        <v>3977</v>
      </c>
      <c r="K35" s="2">
        <v>1608</v>
      </c>
      <c r="M35" s="2" t="s">
        <v>50</v>
      </c>
      <c r="N35" s="2" t="s">
        <v>14</v>
      </c>
      <c r="O35" s="2">
        <v>4</v>
      </c>
      <c r="P35" s="2">
        <v>0</v>
      </c>
      <c r="Q35" s="2">
        <v>1</v>
      </c>
      <c r="T35" s="2" t="s">
        <v>41</v>
      </c>
      <c r="U35" s="2" t="s">
        <v>8</v>
      </c>
      <c r="V35" s="2">
        <v>5</v>
      </c>
      <c r="W35" s="2">
        <v>0</v>
      </c>
      <c r="X35" s="2">
        <v>5</v>
      </c>
    </row>
    <row r="36" spans="1:24" ht="25.5" x14ac:dyDescent="0.25">
      <c r="A36" s="2" t="s">
        <v>39</v>
      </c>
      <c r="B36" s="2" t="s">
        <v>14</v>
      </c>
      <c r="C36" s="2">
        <v>5</v>
      </c>
      <c r="D36" s="2">
        <v>10</v>
      </c>
      <c r="E36" s="2">
        <v>1</v>
      </c>
      <c r="G36" s="2" t="s">
        <v>39</v>
      </c>
      <c r="H36" s="2" t="s">
        <v>14</v>
      </c>
      <c r="I36" s="2">
        <v>5</v>
      </c>
      <c r="J36" s="2">
        <v>683</v>
      </c>
      <c r="K36" s="2">
        <v>177</v>
      </c>
      <c r="M36" s="2" t="s">
        <v>43</v>
      </c>
      <c r="N36" s="2" t="s">
        <v>14</v>
      </c>
      <c r="O36" s="2">
        <v>4</v>
      </c>
      <c r="P36" s="2">
        <v>0</v>
      </c>
      <c r="Q36" s="2">
        <v>14</v>
      </c>
      <c r="T36" s="2" t="s">
        <v>42</v>
      </c>
      <c r="U36" s="2" t="s">
        <v>14</v>
      </c>
      <c r="V36" s="2">
        <v>5</v>
      </c>
      <c r="W36" s="2">
        <v>0</v>
      </c>
      <c r="X36" s="2">
        <v>9</v>
      </c>
    </row>
    <row r="37" spans="1:24" ht="25.5" x14ac:dyDescent="0.25">
      <c r="A37" s="2" t="s">
        <v>40</v>
      </c>
      <c r="B37" s="2" t="s">
        <v>11</v>
      </c>
      <c r="C37" s="2">
        <v>4</v>
      </c>
      <c r="D37" s="2">
        <v>40</v>
      </c>
      <c r="E37" s="2">
        <v>0</v>
      </c>
      <c r="G37" s="2" t="s">
        <v>40</v>
      </c>
      <c r="H37" s="2" t="s">
        <v>11</v>
      </c>
      <c r="I37" s="2">
        <v>4</v>
      </c>
      <c r="J37" s="2">
        <v>2064</v>
      </c>
      <c r="K37" s="2">
        <v>1632</v>
      </c>
      <c r="M37" s="2" t="s">
        <v>45</v>
      </c>
      <c r="N37" s="2" t="s">
        <v>45</v>
      </c>
      <c r="O37" s="2" t="s">
        <v>45</v>
      </c>
      <c r="P37" s="2" t="s">
        <v>45</v>
      </c>
      <c r="Q37" s="2">
        <v>0</v>
      </c>
      <c r="T37" s="2" t="s">
        <v>50</v>
      </c>
      <c r="U37" s="2" t="s">
        <v>14</v>
      </c>
      <c r="V37" s="2">
        <v>4</v>
      </c>
      <c r="W37" s="2">
        <v>0</v>
      </c>
      <c r="X37" s="2">
        <v>1</v>
      </c>
    </row>
    <row r="38" spans="1:24" ht="25.5" x14ac:dyDescent="0.25">
      <c r="A38" s="2" t="s">
        <v>41</v>
      </c>
      <c r="B38" s="2" t="s">
        <v>8</v>
      </c>
      <c r="C38" s="2">
        <v>5</v>
      </c>
      <c r="D38" s="2">
        <v>27</v>
      </c>
      <c r="E38" s="2">
        <v>0</v>
      </c>
      <c r="G38" s="2" t="s">
        <v>41</v>
      </c>
      <c r="H38" s="2" t="s">
        <v>8</v>
      </c>
      <c r="I38" s="2">
        <v>5</v>
      </c>
      <c r="J38" s="2">
        <v>1022</v>
      </c>
      <c r="K38" s="2">
        <v>707</v>
      </c>
      <c r="T38" s="2" t="s">
        <v>43</v>
      </c>
      <c r="U38" s="2" t="s">
        <v>14</v>
      </c>
      <c r="V38" s="2">
        <v>4</v>
      </c>
      <c r="W38" s="2">
        <v>0</v>
      </c>
      <c r="X38" s="2">
        <v>11</v>
      </c>
    </row>
    <row r="39" spans="1:24" ht="38.25" x14ac:dyDescent="0.25">
      <c r="A39" s="2" t="s">
        <v>42</v>
      </c>
      <c r="B39" s="2" t="s">
        <v>14</v>
      </c>
      <c r="C39" s="2">
        <v>5</v>
      </c>
      <c r="D39" s="2">
        <v>13</v>
      </c>
      <c r="E39" s="2">
        <v>2</v>
      </c>
      <c r="G39" s="2" t="s">
        <v>42</v>
      </c>
      <c r="H39" s="2" t="s">
        <v>14</v>
      </c>
      <c r="I39" s="2">
        <v>5</v>
      </c>
      <c r="J39" s="2">
        <v>661</v>
      </c>
      <c r="K39" s="2">
        <v>256</v>
      </c>
      <c r="T39" s="2" t="s">
        <v>51</v>
      </c>
      <c r="U39" s="2" t="s">
        <v>14</v>
      </c>
      <c r="V39" s="2">
        <v>4</v>
      </c>
      <c r="W39" s="2">
        <v>0</v>
      </c>
      <c r="X39" s="2">
        <v>17</v>
      </c>
    </row>
    <row r="40" spans="1:24" ht="25.5" x14ac:dyDescent="0.25">
      <c r="A40" s="2" t="s">
        <v>50</v>
      </c>
      <c r="B40" s="2" t="s">
        <v>14</v>
      </c>
      <c r="C40" s="2">
        <v>4</v>
      </c>
      <c r="D40" s="2">
        <v>4</v>
      </c>
      <c r="E40" s="2">
        <v>0</v>
      </c>
      <c r="G40" s="2" t="s">
        <v>50</v>
      </c>
      <c r="H40" s="2" t="s">
        <v>14</v>
      </c>
      <c r="I40" s="2">
        <v>4</v>
      </c>
      <c r="J40" s="2">
        <v>343</v>
      </c>
      <c r="K40" s="2">
        <v>202</v>
      </c>
    </row>
    <row r="41" spans="1:24" ht="25.5" x14ac:dyDescent="0.25">
      <c r="A41" s="2" t="s">
        <v>43</v>
      </c>
      <c r="B41" s="2" t="s">
        <v>14</v>
      </c>
      <c r="C41" s="2">
        <v>4</v>
      </c>
      <c r="D41" s="2">
        <v>9</v>
      </c>
      <c r="E41" s="2">
        <v>0</v>
      </c>
      <c r="G41" s="2" t="s">
        <v>43</v>
      </c>
      <c r="H41" s="2" t="s">
        <v>14</v>
      </c>
      <c r="I41" s="2">
        <v>4</v>
      </c>
      <c r="J41" s="2">
        <v>360</v>
      </c>
      <c r="K41" s="2">
        <v>137</v>
      </c>
    </row>
    <row r="42" spans="1:24" ht="38.25" x14ac:dyDescent="0.25">
      <c r="A42" s="2" t="s">
        <v>51</v>
      </c>
      <c r="B42" s="2" t="s">
        <v>14</v>
      </c>
      <c r="C42" s="2">
        <v>4</v>
      </c>
      <c r="D42" s="2">
        <v>2</v>
      </c>
      <c r="E42" s="2">
        <v>0</v>
      </c>
      <c r="G42" s="2" t="s">
        <v>51</v>
      </c>
      <c r="H42" s="2" t="s">
        <v>14</v>
      </c>
      <c r="I42" s="2">
        <v>4</v>
      </c>
      <c r="J42" s="2">
        <v>413</v>
      </c>
      <c r="K42" s="2">
        <v>126</v>
      </c>
    </row>
    <row r="43" spans="1:24" ht="51" x14ac:dyDescent="0.25">
      <c r="A43" s="2" t="s">
        <v>45</v>
      </c>
      <c r="B43" s="2" t="s">
        <v>45</v>
      </c>
      <c r="C43" s="2" t="s">
        <v>45</v>
      </c>
      <c r="D43" s="2" t="s">
        <v>45</v>
      </c>
      <c r="E43" s="2">
        <v>2089</v>
      </c>
      <c r="G43" s="2" t="s">
        <v>52</v>
      </c>
      <c r="H43" s="2" t="s">
        <v>8</v>
      </c>
      <c r="I43" s="2">
        <v>5</v>
      </c>
      <c r="J43" s="2">
        <v>6</v>
      </c>
      <c r="K43" s="2">
        <v>4</v>
      </c>
    </row>
    <row r="47" spans="1:24" ht="25.5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G47" s="1" t="s">
        <v>0</v>
      </c>
      <c r="H47" s="1" t="s">
        <v>1</v>
      </c>
      <c r="I47" s="1" t="s">
        <v>2</v>
      </c>
      <c r="J47" s="1" t="s">
        <v>3</v>
      </c>
      <c r="K47" s="1" t="s">
        <v>4</v>
      </c>
      <c r="M47" s="1" t="s">
        <v>0</v>
      </c>
      <c r="N47" s="1" t="s">
        <v>1</v>
      </c>
      <c r="O47" s="1" t="s">
        <v>2</v>
      </c>
      <c r="P47" s="1" t="s">
        <v>3</v>
      </c>
      <c r="Q47" s="1" t="s">
        <v>4</v>
      </c>
    </row>
    <row r="48" spans="1:24" ht="25.5" x14ac:dyDescent="0.25">
      <c r="A48" s="2" t="s">
        <v>5</v>
      </c>
      <c r="B48" s="2" t="s">
        <v>6</v>
      </c>
      <c r="C48" s="2">
        <v>5</v>
      </c>
      <c r="D48" s="2">
        <v>0</v>
      </c>
      <c r="E48" s="2">
        <v>66</v>
      </c>
      <c r="G48" s="2" t="s">
        <v>5</v>
      </c>
      <c r="H48" s="2" t="s">
        <v>6</v>
      </c>
      <c r="I48" s="2">
        <v>5</v>
      </c>
      <c r="J48" s="2">
        <v>0</v>
      </c>
      <c r="K48" s="2">
        <v>1826</v>
      </c>
      <c r="M48" s="2" t="s">
        <v>5</v>
      </c>
      <c r="N48" s="2" t="s">
        <v>6</v>
      </c>
      <c r="O48" s="2">
        <v>5</v>
      </c>
      <c r="P48" s="2">
        <v>25</v>
      </c>
      <c r="Q48" s="2">
        <v>5</v>
      </c>
    </row>
    <row r="49" spans="1:17" ht="25.5" x14ac:dyDescent="0.25">
      <c r="A49" s="2" t="s">
        <v>7</v>
      </c>
      <c r="B49" s="2" t="s">
        <v>8</v>
      </c>
      <c r="C49" s="2">
        <v>5</v>
      </c>
      <c r="D49" s="2">
        <v>0</v>
      </c>
      <c r="E49" s="2">
        <v>29</v>
      </c>
      <c r="G49" s="2" t="s">
        <v>7</v>
      </c>
      <c r="H49" s="2" t="s">
        <v>8</v>
      </c>
      <c r="I49" s="2">
        <v>5</v>
      </c>
      <c r="J49" s="2">
        <v>0</v>
      </c>
      <c r="K49" s="2">
        <v>571</v>
      </c>
      <c r="M49" s="2" t="s">
        <v>7</v>
      </c>
      <c r="N49" s="2" t="s">
        <v>8</v>
      </c>
      <c r="O49" s="2">
        <v>5</v>
      </c>
      <c r="P49" s="2">
        <v>15</v>
      </c>
      <c r="Q49" s="2">
        <v>0</v>
      </c>
    </row>
    <row r="50" spans="1:17" ht="25.5" x14ac:dyDescent="0.25">
      <c r="A50" s="2" t="s">
        <v>9</v>
      </c>
      <c r="B50" s="2" t="s">
        <v>8</v>
      </c>
      <c r="C50" s="2">
        <v>5</v>
      </c>
      <c r="D50" s="2">
        <v>0</v>
      </c>
      <c r="E50" s="2">
        <v>34</v>
      </c>
      <c r="G50" s="2" t="s">
        <v>9</v>
      </c>
      <c r="H50" s="2" t="s">
        <v>8</v>
      </c>
      <c r="I50" s="2">
        <v>5</v>
      </c>
      <c r="J50" s="2">
        <v>0</v>
      </c>
      <c r="K50" s="2">
        <v>486</v>
      </c>
      <c r="M50" s="2" t="s">
        <v>9</v>
      </c>
      <c r="N50" s="2" t="s">
        <v>8</v>
      </c>
      <c r="O50" s="2">
        <v>5</v>
      </c>
      <c r="P50" s="2">
        <v>4</v>
      </c>
      <c r="Q50" s="2">
        <v>0</v>
      </c>
    </row>
    <row r="51" spans="1:17" ht="25.5" x14ac:dyDescent="0.25">
      <c r="A51" s="2" t="s">
        <v>10</v>
      </c>
      <c r="B51" s="2" t="s">
        <v>11</v>
      </c>
      <c r="C51" s="2">
        <v>5</v>
      </c>
      <c r="D51" s="2">
        <v>0</v>
      </c>
      <c r="E51" s="2">
        <v>28</v>
      </c>
      <c r="G51" s="2" t="s">
        <v>10</v>
      </c>
      <c r="H51" s="2" t="s">
        <v>11</v>
      </c>
      <c r="I51" s="2">
        <v>5</v>
      </c>
      <c r="J51" s="2">
        <v>0</v>
      </c>
      <c r="K51" s="2">
        <v>577</v>
      </c>
      <c r="M51" s="2" t="s">
        <v>10</v>
      </c>
      <c r="N51" s="2" t="s">
        <v>11</v>
      </c>
      <c r="O51" s="2">
        <v>5</v>
      </c>
      <c r="P51" s="2">
        <v>24</v>
      </c>
      <c r="Q51" s="2">
        <v>1</v>
      </c>
    </row>
    <row r="52" spans="1:17" ht="25.5" x14ac:dyDescent="0.25">
      <c r="A52" s="2" t="s">
        <v>12</v>
      </c>
      <c r="B52" s="2" t="s">
        <v>11</v>
      </c>
      <c r="C52" s="2">
        <v>4</v>
      </c>
      <c r="D52" s="2">
        <v>0</v>
      </c>
      <c r="E52" s="2">
        <v>42</v>
      </c>
      <c r="G52" s="2" t="s">
        <v>12</v>
      </c>
      <c r="H52" s="2" t="s">
        <v>11</v>
      </c>
      <c r="I52" s="2">
        <v>4</v>
      </c>
      <c r="J52" s="2">
        <v>0</v>
      </c>
      <c r="K52" s="2">
        <v>1388</v>
      </c>
      <c r="M52" s="2" t="s">
        <v>12</v>
      </c>
      <c r="N52" s="2" t="s">
        <v>11</v>
      </c>
      <c r="O52" s="2">
        <v>4</v>
      </c>
      <c r="P52" s="2">
        <v>8</v>
      </c>
      <c r="Q52" s="2">
        <v>1</v>
      </c>
    </row>
    <row r="53" spans="1:17" ht="25.5" x14ac:dyDescent="0.25">
      <c r="A53" s="2" t="s">
        <v>15</v>
      </c>
      <c r="B53" s="2" t="s">
        <v>8</v>
      </c>
      <c r="C53" s="2">
        <v>4</v>
      </c>
      <c r="D53" s="2">
        <v>0</v>
      </c>
      <c r="E53" s="2">
        <v>13</v>
      </c>
      <c r="G53" s="2" t="s">
        <v>13</v>
      </c>
      <c r="H53" s="2" t="s">
        <v>14</v>
      </c>
      <c r="I53" s="2">
        <v>4</v>
      </c>
      <c r="J53" s="2">
        <v>0</v>
      </c>
      <c r="K53" s="2">
        <v>245</v>
      </c>
      <c r="M53" s="2" t="s">
        <v>13</v>
      </c>
      <c r="N53" s="2" t="s">
        <v>14</v>
      </c>
      <c r="O53" s="2">
        <v>4</v>
      </c>
      <c r="P53" s="2">
        <v>1</v>
      </c>
      <c r="Q53" s="2">
        <v>0</v>
      </c>
    </row>
    <row r="54" spans="1:17" ht="38.25" x14ac:dyDescent="0.25">
      <c r="A54" s="2" t="s">
        <v>16</v>
      </c>
      <c r="B54" s="2" t="s">
        <v>8</v>
      </c>
      <c r="C54" s="2">
        <v>4</v>
      </c>
      <c r="D54" s="2">
        <v>0</v>
      </c>
      <c r="E54" s="2">
        <v>12</v>
      </c>
      <c r="G54" s="2" t="s">
        <v>15</v>
      </c>
      <c r="H54" s="2" t="s">
        <v>8</v>
      </c>
      <c r="I54" s="2">
        <v>4</v>
      </c>
      <c r="J54" s="2">
        <v>0</v>
      </c>
      <c r="K54" s="2">
        <v>271</v>
      </c>
      <c r="M54" s="2" t="s">
        <v>15</v>
      </c>
      <c r="N54" s="2" t="s">
        <v>8</v>
      </c>
      <c r="O54" s="2">
        <v>4</v>
      </c>
      <c r="P54" s="2">
        <v>3</v>
      </c>
      <c r="Q54" s="2">
        <v>0</v>
      </c>
    </row>
    <row r="55" spans="1:17" ht="38.25" x14ac:dyDescent="0.25">
      <c r="A55" s="2" t="s">
        <v>46</v>
      </c>
      <c r="B55" s="2" t="s">
        <v>14</v>
      </c>
      <c r="C55" s="2">
        <v>4</v>
      </c>
      <c r="D55" s="2">
        <v>0</v>
      </c>
      <c r="E55" s="2">
        <v>13</v>
      </c>
      <c r="G55" s="2" t="s">
        <v>16</v>
      </c>
      <c r="H55" s="2" t="s">
        <v>8</v>
      </c>
      <c r="I55" s="2">
        <v>4</v>
      </c>
      <c r="J55" s="2">
        <v>0</v>
      </c>
      <c r="K55" s="2">
        <v>381</v>
      </c>
      <c r="M55" s="2" t="s">
        <v>16</v>
      </c>
      <c r="N55" s="2" t="s">
        <v>8</v>
      </c>
      <c r="O55" s="2">
        <v>4</v>
      </c>
      <c r="P55" s="2">
        <v>2</v>
      </c>
      <c r="Q55" s="2">
        <v>0</v>
      </c>
    </row>
    <row r="56" spans="1:17" ht="38.25" x14ac:dyDescent="0.25">
      <c r="A56" s="2" t="s">
        <v>17</v>
      </c>
      <c r="B56" s="2" t="s">
        <v>11</v>
      </c>
      <c r="C56" s="2">
        <v>4</v>
      </c>
      <c r="D56" s="2">
        <v>0</v>
      </c>
      <c r="E56" s="2">
        <v>40</v>
      </c>
      <c r="G56" s="2" t="s">
        <v>46</v>
      </c>
      <c r="H56" s="2" t="s">
        <v>14</v>
      </c>
      <c r="I56" s="2">
        <v>4</v>
      </c>
      <c r="J56" s="2">
        <v>0</v>
      </c>
      <c r="K56" s="2">
        <v>279</v>
      </c>
      <c r="M56" s="2" t="s">
        <v>17</v>
      </c>
      <c r="N56" s="2" t="s">
        <v>11</v>
      </c>
      <c r="O56" s="2">
        <v>4</v>
      </c>
      <c r="P56" s="2">
        <v>9</v>
      </c>
      <c r="Q56" s="2">
        <v>1</v>
      </c>
    </row>
    <row r="57" spans="1:17" ht="38.25" x14ac:dyDescent="0.25">
      <c r="A57" s="2" t="s">
        <v>18</v>
      </c>
      <c r="B57" s="2" t="s">
        <v>8</v>
      </c>
      <c r="C57" s="2">
        <v>4</v>
      </c>
      <c r="D57" s="2">
        <v>0</v>
      </c>
      <c r="E57" s="2">
        <v>27</v>
      </c>
      <c r="G57" s="2" t="s">
        <v>17</v>
      </c>
      <c r="H57" s="2" t="s">
        <v>11</v>
      </c>
      <c r="I57" s="2">
        <v>4</v>
      </c>
      <c r="J57" s="2">
        <v>0</v>
      </c>
      <c r="K57" s="2">
        <v>810</v>
      </c>
      <c r="M57" s="2" t="s">
        <v>18</v>
      </c>
      <c r="N57" s="2" t="s">
        <v>8</v>
      </c>
      <c r="O57" s="2">
        <v>4</v>
      </c>
      <c r="P57" s="2">
        <v>5</v>
      </c>
      <c r="Q57" s="2">
        <v>0</v>
      </c>
    </row>
    <row r="58" spans="1:17" ht="25.5" x14ac:dyDescent="0.25">
      <c r="A58" s="2" t="s">
        <v>19</v>
      </c>
      <c r="B58" s="2" t="s">
        <v>14</v>
      </c>
      <c r="C58" s="2">
        <v>4</v>
      </c>
      <c r="D58" s="2">
        <v>0</v>
      </c>
      <c r="E58" s="2">
        <v>7</v>
      </c>
      <c r="G58" s="2" t="s">
        <v>18</v>
      </c>
      <c r="H58" s="2" t="s">
        <v>8</v>
      </c>
      <c r="I58" s="2">
        <v>4</v>
      </c>
      <c r="J58" s="2">
        <v>0</v>
      </c>
      <c r="K58" s="2">
        <v>271</v>
      </c>
      <c r="M58" s="2" t="s">
        <v>19</v>
      </c>
      <c r="N58" s="2" t="s">
        <v>14</v>
      </c>
      <c r="O58" s="2">
        <v>4</v>
      </c>
      <c r="P58" s="2">
        <v>2</v>
      </c>
      <c r="Q58" s="2">
        <v>0</v>
      </c>
    </row>
    <row r="59" spans="1:17" ht="25.5" x14ac:dyDescent="0.25">
      <c r="A59" s="2" t="s">
        <v>20</v>
      </c>
      <c r="B59" s="2" t="s">
        <v>14</v>
      </c>
      <c r="C59" s="2">
        <v>4</v>
      </c>
      <c r="D59" s="2">
        <v>0</v>
      </c>
      <c r="E59" s="2">
        <v>7</v>
      </c>
      <c r="G59" s="2" t="s">
        <v>19</v>
      </c>
      <c r="H59" s="2" t="s">
        <v>14</v>
      </c>
      <c r="I59" s="2">
        <v>4</v>
      </c>
      <c r="J59" s="2">
        <v>0</v>
      </c>
      <c r="K59" s="2">
        <v>390</v>
      </c>
      <c r="M59" s="2" t="s">
        <v>20</v>
      </c>
      <c r="N59" s="2" t="s">
        <v>14</v>
      </c>
      <c r="O59" s="2">
        <v>4</v>
      </c>
      <c r="P59" s="2">
        <v>1</v>
      </c>
      <c r="Q59" s="2">
        <v>0</v>
      </c>
    </row>
    <row r="60" spans="1:17" ht="38.25" x14ac:dyDescent="0.25">
      <c r="A60" s="2" t="s">
        <v>21</v>
      </c>
      <c r="B60" s="2" t="s">
        <v>11</v>
      </c>
      <c r="C60" s="2">
        <v>4</v>
      </c>
      <c r="D60" s="2">
        <v>0</v>
      </c>
      <c r="E60" s="2">
        <v>20</v>
      </c>
      <c r="G60" s="2" t="s">
        <v>20</v>
      </c>
      <c r="H60" s="2" t="s">
        <v>14</v>
      </c>
      <c r="I60" s="2">
        <v>4</v>
      </c>
      <c r="J60" s="2">
        <v>0</v>
      </c>
      <c r="K60" s="2">
        <v>184</v>
      </c>
      <c r="M60" s="2" t="s">
        <v>21</v>
      </c>
      <c r="N60" s="2" t="s">
        <v>11</v>
      </c>
      <c r="O60" s="2">
        <v>4</v>
      </c>
      <c r="P60" s="2">
        <v>2</v>
      </c>
      <c r="Q60" s="2">
        <v>1</v>
      </c>
    </row>
    <row r="61" spans="1:17" ht="38.25" x14ac:dyDescent="0.25">
      <c r="A61" s="2" t="s">
        <v>22</v>
      </c>
      <c r="B61" s="2" t="s">
        <v>14</v>
      </c>
      <c r="C61" s="2">
        <v>4</v>
      </c>
      <c r="D61" s="2">
        <v>0</v>
      </c>
      <c r="E61" s="2">
        <v>2</v>
      </c>
      <c r="G61" s="2" t="s">
        <v>21</v>
      </c>
      <c r="H61" s="2" t="s">
        <v>11</v>
      </c>
      <c r="I61" s="2">
        <v>4</v>
      </c>
      <c r="J61" s="2">
        <v>0</v>
      </c>
      <c r="K61" s="2">
        <v>275</v>
      </c>
      <c r="M61" s="2" t="s">
        <v>22</v>
      </c>
      <c r="N61" s="2" t="s">
        <v>14</v>
      </c>
      <c r="O61" s="2">
        <v>4</v>
      </c>
      <c r="P61" s="2">
        <v>1</v>
      </c>
      <c r="Q61" s="2">
        <v>0</v>
      </c>
    </row>
    <row r="62" spans="1:17" ht="38.25" x14ac:dyDescent="0.25">
      <c r="A62" s="2" t="s">
        <v>23</v>
      </c>
      <c r="B62" s="2" t="s">
        <v>14</v>
      </c>
      <c r="C62" s="2">
        <v>4</v>
      </c>
      <c r="D62" s="2">
        <v>0</v>
      </c>
      <c r="E62" s="2">
        <v>12</v>
      </c>
      <c r="G62" s="2" t="s">
        <v>22</v>
      </c>
      <c r="H62" s="2" t="s">
        <v>14</v>
      </c>
      <c r="I62" s="2">
        <v>4</v>
      </c>
      <c r="J62" s="2">
        <v>0</v>
      </c>
      <c r="K62" s="2">
        <v>175</v>
      </c>
      <c r="M62" s="2" t="s">
        <v>23</v>
      </c>
      <c r="N62" s="2" t="s">
        <v>14</v>
      </c>
      <c r="O62" s="2">
        <v>4</v>
      </c>
      <c r="P62" s="2">
        <v>2</v>
      </c>
      <c r="Q62" s="2">
        <v>0</v>
      </c>
    </row>
    <row r="63" spans="1:17" ht="38.25" x14ac:dyDescent="0.25">
      <c r="A63" s="2" t="s">
        <v>24</v>
      </c>
      <c r="B63" s="2" t="s">
        <v>6</v>
      </c>
      <c r="C63" s="2">
        <v>5</v>
      </c>
      <c r="D63" s="2">
        <v>0</v>
      </c>
      <c r="E63" s="2">
        <v>60</v>
      </c>
      <c r="G63" s="2" t="s">
        <v>23</v>
      </c>
      <c r="H63" s="2" t="s">
        <v>14</v>
      </c>
      <c r="I63" s="2">
        <v>4</v>
      </c>
      <c r="J63" s="2">
        <v>0</v>
      </c>
      <c r="K63" s="2">
        <v>145</v>
      </c>
      <c r="M63" s="2" t="s">
        <v>24</v>
      </c>
      <c r="N63" s="2" t="s">
        <v>6</v>
      </c>
      <c r="O63" s="2">
        <v>5</v>
      </c>
      <c r="P63" s="2">
        <v>47</v>
      </c>
      <c r="Q63" s="2">
        <v>1</v>
      </c>
    </row>
    <row r="64" spans="1:17" ht="38.25" x14ac:dyDescent="0.25">
      <c r="A64" s="2" t="s">
        <v>25</v>
      </c>
      <c r="B64" s="2" t="s">
        <v>8</v>
      </c>
      <c r="C64" s="2">
        <v>5</v>
      </c>
      <c r="D64" s="2">
        <v>0</v>
      </c>
      <c r="E64" s="2">
        <v>22</v>
      </c>
      <c r="G64" s="2" t="s">
        <v>24</v>
      </c>
      <c r="H64" s="2" t="s">
        <v>6</v>
      </c>
      <c r="I64" s="2">
        <v>5</v>
      </c>
      <c r="J64" s="2">
        <v>0</v>
      </c>
      <c r="K64" s="2">
        <v>3266</v>
      </c>
      <c r="M64" s="2" t="s">
        <v>25</v>
      </c>
      <c r="N64" s="2" t="s">
        <v>8</v>
      </c>
      <c r="O64" s="2">
        <v>5</v>
      </c>
      <c r="P64" s="2">
        <v>16</v>
      </c>
      <c r="Q64" s="2">
        <v>0</v>
      </c>
    </row>
    <row r="65" spans="1:17" ht="51" x14ac:dyDescent="0.25">
      <c r="A65" s="2" t="s">
        <v>26</v>
      </c>
      <c r="B65" s="2" t="s">
        <v>11</v>
      </c>
      <c r="C65" s="2">
        <v>5</v>
      </c>
      <c r="D65" s="2">
        <v>0</v>
      </c>
      <c r="E65" s="2">
        <v>122</v>
      </c>
      <c r="G65" s="2" t="s">
        <v>25</v>
      </c>
      <c r="H65" s="2" t="s">
        <v>8</v>
      </c>
      <c r="I65" s="2">
        <v>5</v>
      </c>
      <c r="J65" s="2">
        <v>0</v>
      </c>
      <c r="K65" s="2">
        <v>686</v>
      </c>
      <c r="M65" s="2" t="s">
        <v>26</v>
      </c>
      <c r="N65" s="2" t="s">
        <v>11</v>
      </c>
      <c r="O65" s="2">
        <v>5</v>
      </c>
      <c r="P65" s="2">
        <v>61</v>
      </c>
      <c r="Q65" s="2">
        <v>5</v>
      </c>
    </row>
    <row r="66" spans="1:17" ht="51" x14ac:dyDescent="0.25">
      <c r="A66" s="2" t="s">
        <v>27</v>
      </c>
      <c r="B66" s="2" t="s">
        <v>11</v>
      </c>
      <c r="C66" s="2">
        <v>5</v>
      </c>
      <c r="D66" s="2">
        <v>0</v>
      </c>
      <c r="E66" s="2">
        <v>59</v>
      </c>
      <c r="G66" s="2" t="s">
        <v>26</v>
      </c>
      <c r="H66" s="2" t="s">
        <v>11</v>
      </c>
      <c r="I66" s="2">
        <v>5</v>
      </c>
      <c r="J66" s="2">
        <v>0</v>
      </c>
      <c r="K66" s="2">
        <v>2790</v>
      </c>
      <c r="M66" s="2" t="s">
        <v>27</v>
      </c>
      <c r="N66" s="2" t="s">
        <v>11</v>
      </c>
      <c r="O66" s="2">
        <v>5</v>
      </c>
      <c r="P66" s="2">
        <v>46</v>
      </c>
      <c r="Q66" s="2">
        <v>1</v>
      </c>
    </row>
    <row r="67" spans="1:17" ht="38.25" x14ac:dyDescent="0.25">
      <c r="A67" s="2" t="s">
        <v>28</v>
      </c>
      <c r="B67" s="2" t="s">
        <v>8</v>
      </c>
      <c r="C67" s="2">
        <v>5</v>
      </c>
      <c r="D67" s="2">
        <v>0</v>
      </c>
      <c r="E67" s="2">
        <v>40</v>
      </c>
      <c r="G67" s="2" t="s">
        <v>27</v>
      </c>
      <c r="H67" s="2" t="s">
        <v>11</v>
      </c>
      <c r="I67" s="2">
        <v>5</v>
      </c>
      <c r="J67" s="2">
        <v>0</v>
      </c>
      <c r="K67" s="2">
        <v>1744</v>
      </c>
      <c r="M67" s="2" t="s">
        <v>28</v>
      </c>
      <c r="N67" s="2" t="s">
        <v>8</v>
      </c>
      <c r="O67" s="2">
        <v>5</v>
      </c>
      <c r="P67" s="2">
        <v>2</v>
      </c>
      <c r="Q67" s="2">
        <v>1</v>
      </c>
    </row>
    <row r="68" spans="1:17" ht="38.25" x14ac:dyDescent="0.25">
      <c r="A68" s="2" t="s">
        <v>47</v>
      </c>
      <c r="B68" s="2" t="s">
        <v>14</v>
      </c>
      <c r="C68" s="2">
        <v>5</v>
      </c>
      <c r="D68" s="2">
        <v>0</v>
      </c>
      <c r="E68" s="2">
        <v>1</v>
      </c>
      <c r="G68" s="2" t="s">
        <v>28</v>
      </c>
      <c r="H68" s="2" t="s">
        <v>8</v>
      </c>
      <c r="I68" s="2">
        <v>5</v>
      </c>
      <c r="J68" s="2">
        <v>0</v>
      </c>
      <c r="K68" s="2">
        <v>262</v>
      </c>
      <c r="M68" s="2" t="s">
        <v>29</v>
      </c>
      <c r="N68" s="2" t="s">
        <v>14</v>
      </c>
      <c r="O68" s="2">
        <v>5</v>
      </c>
      <c r="P68" s="2">
        <v>1</v>
      </c>
      <c r="Q68" s="2">
        <v>0</v>
      </c>
    </row>
    <row r="69" spans="1:17" ht="38.25" x14ac:dyDescent="0.25">
      <c r="A69" s="2" t="s">
        <v>29</v>
      </c>
      <c r="B69" s="2" t="s">
        <v>14</v>
      </c>
      <c r="C69" s="2">
        <v>5</v>
      </c>
      <c r="D69" s="2">
        <v>0</v>
      </c>
      <c r="E69" s="2">
        <v>1</v>
      </c>
      <c r="G69" s="2" t="s">
        <v>47</v>
      </c>
      <c r="H69" s="2" t="s">
        <v>14</v>
      </c>
      <c r="I69" s="2">
        <v>5</v>
      </c>
      <c r="J69" s="2">
        <v>0</v>
      </c>
      <c r="K69" s="2">
        <v>63</v>
      </c>
      <c r="M69" s="2" t="s">
        <v>30</v>
      </c>
      <c r="N69" s="2" t="s">
        <v>11</v>
      </c>
      <c r="O69" s="2">
        <v>5</v>
      </c>
      <c r="P69" s="2">
        <v>10</v>
      </c>
      <c r="Q69" s="2">
        <v>0</v>
      </c>
    </row>
    <row r="70" spans="1:17" ht="38.25" x14ac:dyDescent="0.25">
      <c r="A70" s="2" t="s">
        <v>31</v>
      </c>
      <c r="B70" s="2" t="s">
        <v>11</v>
      </c>
      <c r="C70" s="2">
        <v>5</v>
      </c>
      <c r="D70" s="2">
        <v>0</v>
      </c>
      <c r="E70" s="2">
        <v>3</v>
      </c>
      <c r="G70" s="2" t="s">
        <v>29</v>
      </c>
      <c r="H70" s="2" t="s">
        <v>14</v>
      </c>
      <c r="I70" s="2">
        <v>5</v>
      </c>
      <c r="J70" s="2">
        <v>0</v>
      </c>
      <c r="K70" s="2">
        <v>86</v>
      </c>
      <c r="M70" s="2" t="s">
        <v>31</v>
      </c>
      <c r="N70" s="2" t="s">
        <v>11</v>
      </c>
      <c r="O70" s="2">
        <v>5</v>
      </c>
      <c r="P70" s="2">
        <v>1</v>
      </c>
      <c r="Q70" s="2">
        <v>0</v>
      </c>
    </row>
    <row r="71" spans="1:17" ht="25.5" x14ac:dyDescent="0.25">
      <c r="A71" s="2" t="s">
        <v>32</v>
      </c>
      <c r="B71" s="2" t="s">
        <v>8</v>
      </c>
      <c r="C71" s="2">
        <v>5</v>
      </c>
      <c r="D71" s="2">
        <v>0</v>
      </c>
      <c r="E71" s="2">
        <v>18</v>
      </c>
      <c r="G71" s="2" t="s">
        <v>30</v>
      </c>
      <c r="H71" s="2" t="s">
        <v>11</v>
      </c>
      <c r="I71" s="2">
        <v>5</v>
      </c>
      <c r="J71" s="2">
        <v>0</v>
      </c>
      <c r="K71" s="2">
        <v>245</v>
      </c>
      <c r="M71" s="2" t="s">
        <v>32</v>
      </c>
      <c r="N71" s="2" t="s">
        <v>8</v>
      </c>
      <c r="O71" s="2">
        <v>5</v>
      </c>
      <c r="P71" s="2">
        <v>4</v>
      </c>
      <c r="Q71" s="2">
        <v>0</v>
      </c>
    </row>
    <row r="72" spans="1:17" ht="38.25" x14ac:dyDescent="0.25">
      <c r="A72" s="2" t="s">
        <v>33</v>
      </c>
      <c r="B72" s="2" t="s">
        <v>8</v>
      </c>
      <c r="C72" s="2">
        <v>5</v>
      </c>
      <c r="D72" s="2">
        <v>0</v>
      </c>
      <c r="E72" s="2">
        <v>30</v>
      </c>
      <c r="G72" s="2" t="s">
        <v>31</v>
      </c>
      <c r="H72" s="2" t="s">
        <v>11</v>
      </c>
      <c r="I72" s="2">
        <v>5</v>
      </c>
      <c r="J72" s="2">
        <v>0</v>
      </c>
      <c r="K72" s="2">
        <v>76</v>
      </c>
      <c r="M72" s="2" t="s">
        <v>33</v>
      </c>
      <c r="N72" s="2" t="s">
        <v>8</v>
      </c>
      <c r="O72" s="2">
        <v>5</v>
      </c>
      <c r="P72" s="2">
        <v>5</v>
      </c>
      <c r="Q72" s="2">
        <v>0</v>
      </c>
    </row>
    <row r="73" spans="1:17" ht="25.5" x14ac:dyDescent="0.25">
      <c r="A73" s="2" t="s">
        <v>34</v>
      </c>
      <c r="B73" s="2" t="s">
        <v>14</v>
      </c>
      <c r="C73" s="2">
        <v>5</v>
      </c>
      <c r="D73" s="2">
        <v>0</v>
      </c>
      <c r="E73" s="2">
        <v>2</v>
      </c>
      <c r="G73" s="2" t="s">
        <v>32</v>
      </c>
      <c r="H73" s="2" t="s">
        <v>8</v>
      </c>
      <c r="I73" s="2">
        <v>5</v>
      </c>
      <c r="J73" s="2">
        <v>0</v>
      </c>
      <c r="K73" s="2">
        <v>304</v>
      </c>
      <c r="M73" s="2" t="s">
        <v>34</v>
      </c>
      <c r="N73" s="2" t="s">
        <v>14</v>
      </c>
      <c r="O73" s="2">
        <v>5</v>
      </c>
      <c r="P73" s="2">
        <v>2</v>
      </c>
      <c r="Q73" s="2">
        <v>0</v>
      </c>
    </row>
    <row r="74" spans="1:17" ht="38.25" x14ac:dyDescent="0.25">
      <c r="A74" s="2" t="s">
        <v>36</v>
      </c>
      <c r="B74" s="2" t="s">
        <v>6</v>
      </c>
      <c r="C74" s="2">
        <v>5</v>
      </c>
      <c r="D74" s="2">
        <v>0</v>
      </c>
      <c r="E74" s="2">
        <v>30</v>
      </c>
      <c r="G74" s="2" t="s">
        <v>33</v>
      </c>
      <c r="H74" s="2" t="s">
        <v>8</v>
      </c>
      <c r="I74" s="2">
        <v>5</v>
      </c>
      <c r="J74" s="2">
        <v>0</v>
      </c>
      <c r="K74" s="2">
        <v>307</v>
      </c>
      <c r="M74" s="2" t="s">
        <v>35</v>
      </c>
      <c r="N74" s="2" t="s">
        <v>14</v>
      </c>
      <c r="O74" s="2">
        <v>5</v>
      </c>
      <c r="P74" s="2">
        <v>1</v>
      </c>
      <c r="Q74" s="2">
        <v>0</v>
      </c>
    </row>
    <row r="75" spans="1:17" ht="25.5" x14ac:dyDescent="0.25">
      <c r="A75" s="2" t="s">
        <v>48</v>
      </c>
      <c r="B75" s="2" t="s">
        <v>11</v>
      </c>
      <c r="C75" s="2">
        <v>5</v>
      </c>
      <c r="D75" s="2">
        <v>0</v>
      </c>
      <c r="E75" s="2">
        <v>3</v>
      </c>
      <c r="G75" s="2" t="s">
        <v>34</v>
      </c>
      <c r="H75" s="2" t="s">
        <v>14</v>
      </c>
      <c r="I75" s="2">
        <v>5</v>
      </c>
      <c r="J75" s="2">
        <v>0</v>
      </c>
      <c r="K75" s="2">
        <v>16</v>
      </c>
      <c r="M75" s="2" t="s">
        <v>36</v>
      </c>
      <c r="N75" s="2" t="s">
        <v>6</v>
      </c>
      <c r="O75" s="2">
        <v>5</v>
      </c>
      <c r="P75" s="2">
        <v>69</v>
      </c>
      <c r="Q75" s="2">
        <v>12</v>
      </c>
    </row>
    <row r="76" spans="1:17" ht="25.5" x14ac:dyDescent="0.25">
      <c r="A76" s="2" t="s">
        <v>37</v>
      </c>
      <c r="B76" s="2" t="s">
        <v>14</v>
      </c>
      <c r="C76" s="2">
        <v>5</v>
      </c>
      <c r="D76" s="2">
        <v>0</v>
      </c>
      <c r="E76" s="2">
        <v>3</v>
      </c>
      <c r="G76" s="2" t="s">
        <v>35</v>
      </c>
      <c r="H76" s="2" t="s">
        <v>14</v>
      </c>
      <c r="I76" s="2">
        <v>5</v>
      </c>
      <c r="J76" s="2">
        <v>0</v>
      </c>
      <c r="K76" s="2">
        <v>90</v>
      </c>
      <c r="M76" s="2" t="s">
        <v>37</v>
      </c>
      <c r="N76" s="2" t="s">
        <v>14</v>
      </c>
      <c r="O76" s="2">
        <v>5</v>
      </c>
      <c r="P76" s="2">
        <v>1</v>
      </c>
      <c r="Q76" s="2">
        <v>0</v>
      </c>
    </row>
    <row r="77" spans="1:17" ht="25.5" x14ac:dyDescent="0.25">
      <c r="A77" s="2" t="s">
        <v>38</v>
      </c>
      <c r="B77" s="2" t="s">
        <v>6</v>
      </c>
      <c r="C77" s="2">
        <v>5</v>
      </c>
      <c r="D77" s="2">
        <v>0</v>
      </c>
      <c r="E77" s="2">
        <v>21</v>
      </c>
      <c r="G77" s="2" t="s">
        <v>36</v>
      </c>
      <c r="H77" s="2" t="s">
        <v>6</v>
      </c>
      <c r="I77" s="2">
        <v>5</v>
      </c>
      <c r="J77" s="2">
        <v>0</v>
      </c>
      <c r="K77" s="2">
        <v>1055</v>
      </c>
      <c r="M77" s="2" t="s">
        <v>38</v>
      </c>
      <c r="N77" s="2" t="s">
        <v>6</v>
      </c>
      <c r="O77" s="2">
        <v>5</v>
      </c>
      <c r="P77" s="2">
        <v>15</v>
      </c>
      <c r="Q77" s="2">
        <v>0</v>
      </c>
    </row>
    <row r="78" spans="1:17" ht="25.5" x14ac:dyDescent="0.25">
      <c r="A78" s="2" t="s">
        <v>39</v>
      </c>
      <c r="B78" s="2" t="s">
        <v>14</v>
      </c>
      <c r="C78" s="2">
        <v>5</v>
      </c>
      <c r="D78" s="2">
        <v>0</v>
      </c>
      <c r="E78" s="2">
        <v>7</v>
      </c>
      <c r="G78" s="2" t="s">
        <v>48</v>
      </c>
      <c r="H78" s="2" t="s">
        <v>11</v>
      </c>
      <c r="I78" s="2">
        <v>5</v>
      </c>
      <c r="J78" s="2">
        <v>0</v>
      </c>
      <c r="K78" s="2">
        <v>142</v>
      </c>
      <c r="M78" s="2" t="s">
        <v>39</v>
      </c>
      <c r="N78" s="2" t="s">
        <v>14</v>
      </c>
      <c r="O78" s="2">
        <v>5</v>
      </c>
      <c r="P78" s="2">
        <v>2</v>
      </c>
      <c r="Q78" s="2">
        <v>0</v>
      </c>
    </row>
    <row r="79" spans="1:17" ht="25.5" x14ac:dyDescent="0.25">
      <c r="A79" s="2" t="s">
        <v>40</v>
      </c>
      <c r="B79" s="2" t="s">
        <v>11</v>
      </c>
      <c r="C79" s="2">
        <v>4</v>
      </c>
      <c r="D79" s="2">
        <v>0</v>
      </c>
      <c r="E79" s="2">
        <v>81</v>
      </c>
      <c r="G79" s="2" t="s">
        <v>37</v>
      </c>
      <c r="H79" s="2" t="s">
        <v>14</v>
      </c>
      <c r="I79" s="2">
        <v>5</v>
      </c>
      <c r="J79" s="2">
        <v>0</v>
      </c>
      <c r="K79" s="2">
        <v>18</v>
      </c>
      <c r="M79" s="2" t="s">
        <v>40</v>
      </c>
      <c r="N79" s="2" t="s">
        <v>11</v>
      </c>
      <c r="O79" s="2">
        <v>4</v>
      </c>
      <c r="P79" s="2">
        <v>9</v>
      </c>
      <c r="Q79" s="2">
        <v>0</v>
      </c>
    </row>
    <row r="80" spans="1:17" ht="25.5" x14ac:dyDescent="0.25">
      <c r="A80" s="2" t="s">
        <v>42</v>
      </c>
      <c r="B80" s="2" t="s">
        <v>14</v>
      </c>
      <c r="C80" s="2">
        <v>5</v>
      </c>
      <c r="D80" s="2">
        <v>0</v>
      </c>
      <c r="E80" s="2">
        <v>11</v>
      </c>
      <c r="G80" s="2" t="s">
        <v>49</v>
      </c>
      <c r="H80" s="2" t="s">
        <v>8</v>
      </c>
      <c r="I80" s="2">
        <v>5</v>
      </c>
      <c r="J80" s="2">
        <v>0</v>
      </c>
      <c r="K80" s="2">
        <v>8</v>
      </c>
      <c r="M80" s="2" t="s">
        <v>41</v>
      </c>
      <c r="N80" s="2" t="s">
        <v>8</v>
      </c>
      <c r="O80" s="2">
        <v>5</v>
      </c>
      <c r="P80" s="2">
        <v>4</v>
      </c>
      <c r="Q80" s="2">
        <v>0</v>
      </c>
    </row>
    <row r="81" spans="1:17" ht="25.5" x14ac:dyDescent="0.25">
      <c r="A81" s="2" t="s">
        <v>50</v>
      </c>
      <c r="B81" s="2" t="s">
        <v>14</v>
      </c>
      <c r="C81" s="2">
        <v>4</v>
      </c>
      <c r="D81" s="2">
        <v>0</v>
      </c>
      <c r="E81" s="2">
        <v>2</v>
      </c>
      <c r="G81" s="2" t="s">
        <v>38</v>
      </c>
      <c r="H81" s="2" t="s">
        <v>6</v>
      </c>
      <c r="I81" s="2">
        <v>5</v>
      </c>
      <c r="J81" s="2">
        <v>0</v>
      </c>
      <c r="K81" s="2">
        <v>699</v>
      </c>
      <c r="M81" s="2" t="s">
        <v>42</v>
      </c>
      <c r="N81" s="2" t="s">
        <v>14</v>
      </c>
      <c r="O81" s="2">
        <v>5</v>
      </c>
      <c r="P81" s="2">
        <v>2</v>
      </c>
      <c r="Q81" s="2">
        <v>0</v>
      </c>
    </row>
    <row r="82" spans="1:17" ht="38.25" x14ac:dyDescent="0.25">
      <c r="A82" s="2" t="s">
        <v>51</v>
      </c>
      <c r="B82" s="2" t="s">
        <v>14</v>
      </c>
      <c r="C82" s="2">
        <v>4</v>
      </c>
      <c r="D82" s="2">
        <v>0</v>
      </c>
      <c r="E82" s="2">
        <v>1</v>
      </c>
      <c r="G82" s="2" t="s">
        <v>39</v>
      </c>
      <c r="H82" s="2" t="s">
        <v>14</v>
      </c>
      <c r="I82" s="2">
        <v>5</v>
      </c>
      <c r="J82" s="2">
        <v>0</v>
      </c>
      <c r="K82" s="2">
        <v>25</v>
      </c>
      <c r="M82" s="2" t="s">
        <v>43</v>
      </c>
      <c r="N82" s="2" t="s">
        <v>14</v>
      </c>
      <c r="O82" s="2">
        <v>4</v>
      </c>
      <c r="P82" s="2">
        <v>1</v>
      </c>
      <c r="Q82" s="2">
        <v>0</v>
      </c>
    </row>
    <row r="83" spans="1:17" ht="25.5" x14ac:dyDescent="0.25">
      <c r="A83" s="2" t="s">
        <v>45</v>
      </c>
      <c r="B83" s="2" t="s">
        <v>45</v>
      </c>
      <c r="C83" s="2" t="s">
        <v>45</v>
      </c>
      <c r="D83" s="2" t="s">
        <v>45</v>
      </c>
      <c r="E83" s="2">
        <v>0</v>
      </c>
      <c r="G83" s="2" t="s">
        <v>40</v>
      </c>
      <c r="H83" s="2" t="s">
        <v>11</v>
      </c>
      <c r="I83" s="2">
        <v>4</v>
      </c>
      <c r="J83" s="2">
        <v>0</v>
      </c>
      <c r="K83" s="2">
        <v>557</v>
      </c>
      <c r="M83" s="2" t="s">
        <v>45</v>
      </c>
      <c r="N83" s="2" t="s">
        <v>45</v>
      </c>
      <c r="O83" s="2" t="s">
        <v>45</v>
      </c>
      <c r="P83" s="2" t="s">
        <v>45</v>
      </c>
      <c r="Q83" s="2">
        <v>403</v>
      </c>
    </row>
    <row r="84" spans="1:17" ht="25.5" x14ac:dyDescent="0.25">
      <c r="G84" s="2" t="s">
        <v>41</v>
      </c>
      <c r="H84" s="2" t="s">
        <v>8</v>
      </c>
      <c r="I84" s="2">
        <v>5</v>
      </c>
      <c r="J84" s="2">
        <v>0</v>
      </c>
      <c r="K84" s="2">
        <v>249</v>
      </c>
    </row>
    <row r="85" spans="1:17" ht="25.5" x14ac:dyDescent="0.25">
      <c r="G85" s="2" t="s">
        <v>42</v>
      </c>
      <c r="H85" s="2" t="s">
        <v>14</v>
      </c>
      <c r="I85" s="2">
        <v>5</v>
      </c>
      <c r="J85" s="2">
        <v>0</v>
      </c>
      <c r="K85" s="2">
        <v>103</v>
      </c>
    </row>
    <row r="86" spans="1:17" ht="25.5" x14ac:dyDescent="0.25">
      <c r="G86" s="2" t="s">
        <v>50</v>
      </c>
      <c r="H86" s="2" t="s">
        <v>14</v>
      </c>
      <c r="I86" s="2">
        <v>4</v>
      </c>
      <c r="J86" s="2">
        <v>0</v>
      </c>
      <c r="K86" s="2">
        <v>46</v>
      </c>
    </row>
    <row r="87" spans="1:17" ht="25.5" x14ac:dyDescent="0.25">
      <c r="G87" s="2" t="s">
        <v>43</v>
      </c>
      <c r="H87" s="2" t="s">
        <v>14</v>
      </c>
      <c r="I87" s="2">
        <v>4</v>
      </c>
      <c r="J87" s="2">
        <v>0</v>
      </c>
      <c r="K87" s="2">
        <v>52</v>
      </c>
    </row>
    <row r="88" spans="1:17" ht="38.25" x14ac:dyDescent="0.25">
      <c r="G88" s="2" t="s">
        <v>51</v>
      </c>
      <c r="H88" s="2" t="s">
        <v>14</v>
      </c>
      <c r="I88" s="2">
        <v>4</v>
      </c>
      <c r="J88" s="2">
        <v>0</v>
      </c>
      <c r="K88" s="2">
        <v>65</v>
      </c>
    </row>
    <row r="89" spans="1:17" ht="51" x14ac:dyDescent="0.25">
      <c r="G89" s="2" t="s">
        <v>52</v>
      </c>
      <c r="H89" s="2" t="s">
        <v>8</v>
      </c>
      <c r="I89" s="2">
        <v>5</v>
      </c>
      <c r="J89" s="2">
        <v>0</v>
      </c>
      <c r="K89" s="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22</vt:i4>
      </vt:variant>
    </vt:vector>
  </HeadingPairs>
  <TitlesOfParts>
    <vt:vector size="25" baseType="lpstr">
      <vt:lpstr>Hoja1</vt:lpstr>
      <vt:lpstr>Hoja2</vt:lpstr>
      <vt:lpstr>Hoja3</vt:lpstr>
      <vt:lpstr>afiliados</vt:lpstr>
      <vt:lpstr>cancer</vt:lpstr>
      <vt:lpstr>indcred2</vt:lpstr>
      <vt:lpstr>indicadorcatorce</vt:lpstr>
      <vt:lpstr>indicadorcinco</vt:lpstr>
      <vt:lpstr>indicadorcuatro</vt:lpstr>
      <vt:lpstr>indicadordoce</vt:lpstr>
      <vt:lpstr>indicadornueve</vt:lpstr>
      <vt:lpstr>indicadoronce</vt:lpstr>
      <vt:lpstr>indicadorseis</vt:lpstr>
      <vt:lpstr>indicadorsiete</vt:lpstr>
      <vt:lpstr>indicadortrece</vt:lpstr>
      <vt:lpstr>indicaseis</vt:lpstr>
      <vt:lpstr>indiccuatro</vt:lpstr>
      <vt:lpstr>indioco</vt:lpstr>
      <vt:lpstr>indisei</vt:lpstr>
      <vt:lpstr>indiseis</vt:lpstr>
      <vt:lpstr>indisiete</vt:lpstr>
      <vt:lpstr>mental</vt:lpstr>
      <vt:lpstr>ssr</vt:lpstr>
      <vt:lpstr>SSRT</vt:lpstr>
      <vt:lpstr>tamizaje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TUIMBES</cp:lastModifiedBy>
  <dcterms:created xsi:type="dcterms:W3CDTF">2016-06-21T12:55:40Z</dcterms:created>
  <dcterms:modified xsi:type="dcterms:W3CDTF">2016-07-08T07:04:36Z</dcterms:modified>
</cp:coreProperties>
</file>